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10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7" sheetId="7" r:id="rId7"/>
    <sheet name="z8" sheetId="8" r:id="rId8"/>
    <sheet name="z9" sheetId="9" r:id="rId9"/>
    <sheet name="z 10" sheetId="10" r:id="rId10"/>
    <sheet name="z11" sheetId="11" r:id="rId11"/>
  </sheets>
  <externalReferences>
    <externalReference r:id="rId14"/>
  </externalReferences>
  <definedNames>
    <definedName name="_xlnm.Print_Area" localSheetId="0">'Z 1'!$A$1:$I$277</definedName>
    <definedName name="_xlnm.Print_Area" localSheetId="1">'Z 2'!$A$1:$J$448</definedName>
    <definedName name="_xlnm.Print_Area" localSheetId="2">'Z 3 '!$A$1:$G$152</definedName>
    <definedName name="_xlnm.Print_Area" localSheetId="4">'Z 5 '!$A$1:$F$151</definedName>
    <definedName name="_xlnm.Print_Area" localSheetId="10">'z11'!$A$1:$C$39</definedName>
    <definedName name="_xlnm.Print_Area" localSheetId="5">'z6'!$A$1:$F$35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<sst xmlns="http://schemas.openxmlformats.org/spreadsheetml/2006/main" count="2135" uniqueCount="776">
  <si>
    <t>plan 2005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</si>
  <si>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</si>
  <si>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</si>
  <si>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</si>
  <si>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</si>
  <si>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</si>
  <si>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</si>
  <si>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Obsł.pap.wart,kred.i pożycz.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</si>
  <si>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</si>
  <si>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</si>
  <si>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</si>
  <si>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</si>
  <si>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</si>
  <si>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</si>
  <si>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</si>
  <si>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</si>
  <si>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</si>
  <si>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</si>
  <si>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</si>
  <si>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</si>
  <si>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</si>
  <si>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</si>
  <si>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</si>
  <si>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</si>
  <si>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</si>
  <si>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</si>
  <si>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</si>
  <si>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</si>
  <si>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</si>
  <si>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</si>
  <si>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</si>
  <si>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</si>
  <si>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</si>
  <si>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</si>
  <si>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</si>
  <si>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</si>
  <si>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</si>
  <si>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</si>
  <si>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</si>
  <si>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</si>
  <si>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2760</t>
  </si>
  <si>
    <t>Środki na uzupełnienie dochodów powiatów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</si>
  <si>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</si>
  <si>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</si>
  <si>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</si>
  <si>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</si>
  <si>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</si>
  <si>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</si>
  <si>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</si>
  <si>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</si>
  <si>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</si>
  <si>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</si>
  <si>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</si>
  <si>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</si>
  <si>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</si>
  <si>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</si>
  <si>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</si>
  <si>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</si>
  <si>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</si>
  <si>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</si>
  <si>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</si>
  <si>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</si>
  <si>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</si>
  <si>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</si>
  <si>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</si>
  <si>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</si>
  <si>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</si>
  <si>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</si>
  <si>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</si>
  <si>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</si>
  <si>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</si>
  <si>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</si>
  <si>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</si>
  <si>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</si>
  <si>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</si>
  <si>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</si>
  <si>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</si>
  <si>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</si>
  <si>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</si>
  <si>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</si>
  <si>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</si>
  <si>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</si>
  <si>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</si>
  <si>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</si>
  <si>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</si>
  <si>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</si>
  <si>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</si>
  <si>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</si>
  <si>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</si>
  <si>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</si>
  <si>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</si>
  <si>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</si>
  <si>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</si>
  <si>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</si>
  <si>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</si>
  <si>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</si>
  <si>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</si>
  <si>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</si>
  <si>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</si>
  <si>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</si>
  <si>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</si>
  <si>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>- na zadania własne (§ 2130)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</si>
  <si>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</si>
  <si>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</si>
  <si>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</si>
  <si>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</si>
  <si>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</si>
  <si>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</si>
  <si>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</si>
  <si>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</si>
  <si>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</si>
  <si>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</si>
  <si>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</si>
  <si>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</si>
  <si>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</si>
  <si>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</si>
  <si>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</si>
  <si>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</si>
  <si>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</si>
  <si>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</si>
  <si>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</si>
  <si>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</si>
  <si>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</si>
  <si>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</si>
  <si>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</si>
  <si>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</si>
  <si>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</si>
  <si>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</si>
  <si>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</si>
  <si>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</si>
  <si>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</si>
  <si>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</si>
  <si>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</si>
  <si>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</si>
  <si>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</si>
  <si>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</si>
  <si>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</si>
  <si>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</si>
  <si>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</si>
  <si>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</si>
  <si>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</si>
  <si>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</si>
  <si>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</si>
  <si>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</si>
  <si>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</si>
  <si>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</si>
  <si>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</si>
  <si>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</si>
  <si>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</si>
  <si>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</si>
  <si>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</si>
  <si>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</si>
  <si>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</si>
  <si>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</si>
  <si>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</si>
  <si>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</si>
  <si>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</si>
  <si>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</si>
  <si>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</si>
  <si>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</si>
  <si>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</si>
  <si>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</si>
  <si>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</si>
  <si>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oświatowa subwencji ogólnej dla j.s.t.</t>
  </si>
  <si>
    <t>292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</si>
  <si>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</si>
  <si>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</si>
  <si>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</si>
  <si>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</si>
  <si>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</si>
  <si>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</si>
  <si>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</si>
  <si>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</si>
  <si>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</si>
  <si>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</si>
  <si>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</si>
  <si>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</si>
  <si>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</si>
  <si>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</si>
  <si>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</si>
  <si>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</si>
  <si>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</si>
  <si>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</si>
  <si>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</si>
  <si>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</si>
  <si>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</si>
  <si>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</si>
  <si>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</si>
  <si>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</si>
  <si>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</si>
  <si>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</si>
  <si>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</si>
  <si>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</si>
  <si>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</si>
  <si>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</si>
  <si>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</si>
  <si>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</si>
  <si>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</si>
  <si>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</si>
  <si>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</si>
  <si>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</si>
  <si>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</si>
  <si>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</si>
  <si>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</si>
  <si>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</si>
  <si>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</si>
  <si>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</si>
  <si>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</si>
  <si>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</si>
  <si>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</si>
  <si>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</si>
  <si>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</si>
  <si>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</si>
  <si>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</si>
  <si>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</si>
  <si>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</si>
  <si>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</si>
  <si>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</si>
  <si>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</si>
  <si>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</si>
  <si>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</si>
  <si>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</si>
  <si>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</si>
  <si>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</si>
  <si>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</si>
  <si>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</si>
  <si>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</si>
  <si>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</si>
  <si>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</si>
  <si>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</si>
  <si>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</si>
  <si>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</si>
  <si>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</si>
  <si>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</si>
  <si>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</si>
  <si>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</si>
  <si>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</si>
  <si>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</si>
  <si>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</si>
  <si>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</si>
  <si>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</si>
  <si>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</si>
  <si>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</si>
  <si>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</si>
  <si>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</si>
  <si>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</si>
  <si>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</si>
  <si>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</si>
  <si>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</si>
  <si>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</si>
  <si>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</si>
  <si>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</si>
  <si>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</si>
  <si>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</si>
  <si>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</si>
  <si>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</si>
  <si>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</si>
  <si>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</si>
  <si>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</si>
  <si>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</si>
  <si>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</si>
  <si>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</si>
  <si>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</si>
  <si>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</si>
  <si>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</si>
  <si>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</si>
  <si>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</si>
  <si>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</si>
  <si>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852</t>
  </si>
  <si>
    <t>85204</t>
  </si>
  <si>
    <t>Pomoc społeczna</t>
  </si>
  <si>
    <t>Pozostałe zadania w zakresie polityki społecznej</t>
  </si>
  <si>
    <t>Klasyfikacja</t>
  </si>
  <si>
    <t>Dział</t>
  </si>
  <si>
    <t>Rozdział</t>
  </si>
  <si>
    <t>§</t>
  </si>
  <si>
    <t xml:space="preserve"> </t>
  </si>
  <si>
    <t>010</t>
  </si>
  <si>
    <t>01021</t>
  </si>
  <si>
    <t>Inspekcja Weterynaryjna</t>
  </si>
  <si>
    <t>Gospodarka gruntami i nieruchomościami</t>
  </si>
  <si>
    <t>II</t>
  </si>
  <si>
    <t>01005</t>
  </si>
  <si>
    <t>2110</t>
  </si>
  <si>
    <t>Prace geodezyjno - urządzeniowe na potrzeby rolnictwa</t>
  </si>
  <si>
    <t>4300</t>
  </si>
  <si>
    <t>Zakup usług pozostałych</t>
  </si>
  <si>
    <t>4010</t>
  </si>
  <si>
    <t>4020</t>
  </si>
  <si>
    <t>4040</t>
  </si>
  <si>
    <t>4110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</si>
  <si>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</si>
  <si>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</si>
  <si>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</si>
  <si>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</si>
  <si>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</si>
  <si>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</si>
  <si>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</si>
  <si>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</si>
  <si>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</si>
  <si>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</si>
  <si>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</si>
  <si>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</si>
  <si>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</si>
  <si>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</si>
  <si>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</si>
  <si>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</si>
  <si>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</si>
  <si>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</si>
  <si>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pozostałe odsetki</t>
  </si>
  <si>
    <t>4590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</si>
  <si>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</si>
  <si>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</si>
  <si>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</si>
  <si>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</si>
  <si>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</si>
  <si>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</si>
  <si>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</si>
  <si>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</si>
  <si>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</si>
  <si>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</si>
  <si>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</si>
  <si>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6060</t>
  </si>
  <si>
    <t>750</t>
  </si>
  <si>
    <t>75011</t>
  </si>
  <si>
    <t>Urzędy wojewódzkie</t>
  </si>
  <si>
    <t>2310</t>
  </si>
  <si>
    <t>75045</t>
  </si>
  <si>
    <t>Komisje poborowe</t>
  </si>
  <si>
    <t>3030</t>
  </si>
  <si>
    <t>754</t>
  </si>
  <si>
    <t>Komendy Powiatowe Policji</t>
  </si>
  <si>
    <t>3020</t>
  </si>
  <si>
    <t>4050</t>
  </si>
  <si>
    <t>4060</t>
  </si>
  <si>
    <t>4070</t>
  </si>
  <si>
    <t>Nagrody roczne funkcjonariuszy</t>
  </si>
  <si>
    <t>4220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</si>
  <si>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</si>
  <si>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</si>
  <si>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</si>
  <si>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</si>
  <si>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</si>
  <si>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</si>
  <si>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</si>
  <si>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</si>
  <si>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</si>
  <si>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</si>
  <si>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6050</t>
  </si>
  <si>
    <t>85156</t>
  </si>
  <si>
    <t>4130</t>
  </si>
  <si>
    <t>85295</t>
  </si>
  <si>
    <t>853</t>
  </si>
  <si>
    <t>3110</t>
  </si>
  <si>
    <t>Świadczenia społeczne</t>
  </si>
  <si>
    <t>Powiatowe Centrum Pomocy Rodzinie</t>
  </si>
  <si>
    <t>2320</t>
  </si>
  <si>
    <t>85333</t>
  </si>
  <si>
    <t>Powiatowe Urzędy Pracy</t>
  </si>
  <si>
    <t>RAZEM: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</si>
  <si>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</si>
  <si>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</si>
  <si>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</si>
  <si>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</si>
  <si>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</si>
  <si>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Domy Pomocy Społecznej</t>
  </si>
  <si>
    <t>w tym:</t>
  </si>
  <si>
    <t>Urzędy marszałkowskie</t>
  </si>
  <si>
    <t>Pozostała działalność</t>
  </si>
  <si>
    <t>Bezpieczeństwo publiczne i ochrona przeciwpożarowa</t>
  </si>
  <si>
    <t>Szpitale ogólne</t>
  </si>
  <si>
    <t>01095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</si>
  <si>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</si>
  <si>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</si>
  <si>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</si>
  <si>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</si>
  <si>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</si>
  <si>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</si>
  <si>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</si>
  <si>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</si>
  <si>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</si>
  <si>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</si>
  <si>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</si>
  <si>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</si>
  <si>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</si>
  <si>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</si>
  <si>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</si>
  <si>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</si>
  <si>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</si>
  <si>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</si>
  <si>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</si>
  <si>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</si>
  <si>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</si>
  <si>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</si>
  <si>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</si>
  <si>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</si>
  <si>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</si>
  <si>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</si>
  <si>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</si>
  <si>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</si>
  <si>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</si>
  <si>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</si>
  <si>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</si>
  <si>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</si>
  <si>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</si>
  <si>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</si>
  <si>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</si>
  <si>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</si>
  <si>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</si>
  <si>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</si>
  <si>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</si>
  <si>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</si>
  <si>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</si>
  <si>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</si>
  <si>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</si>
  <si>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</si>
  <si>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</si>
  <si>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</si>
  <si>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</si>
  <si>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</si>
  <si>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</si>
  <si>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</si>
  <si>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</si>
  <si>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</si>
  <si>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Jednostki organizac. realiz. zadanie lub koordynuj. program</t>
  </si>
  <si>
    <t>2006r.</t>
  </si>
  <si>
    <t>kredyty i pożyczki</t>
  </si>
  <si>
    <t>Modernizacja drogi powiatowej nr 40454 Olecko-Świętajno (lata: 2001 - 2002)</t>
  </si>
  <si>
    <t>Powiatowy Zarząd Dróg w Olecku</t>
  </si>
  <si>
    <t>OGÓŁEM</t>
  </si>
  <si>
    <t>6.</t>
  </si>
  <si>
    <t>7.</t>
  </si>
  <si>
    <t>IV</t>
  </si>
  <si>
    <t>V.</t>
  </si>
  <si>
    <t xml:space="preserve">    dotacje (§ § 2310, 2320,2330,2540,)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</si>
  <si>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</si>
  <si>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</si>
  <si>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</si>
  <si>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</si>
  <si>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</si>
  <si>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 xml:space="preserve">VI 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</si>
  <si>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</si>
  <si>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</si>
  <si>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</si>
  <si>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</si>
  <si>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</si>
  <si>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</si>
  <si>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</si>
  <si>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</si>
  <si>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</si>
  <si>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</si>
  <si>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</si>
  <si>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</si>
  <si>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</si>
  <si>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</si>
  <si>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</si>
  <si>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6630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</si>
  <si>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</si>
  <si>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</si>
  <si>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</si>
  <si>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</si>
  <si>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</si>
  <si>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</si>
  <si>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</si>
  <si>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</si>
  <si>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Dot.cel.z budżetu na zak.inw.</t>
  </si>
  <si>
    <t>Wynagrodzenia osobowe prac.</t>
  </si>
  <si>
    <t>Dotacje celowe przek.samorz.woj.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</si>
  <si>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</si>
  <si>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</si>
  <si>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</si>
  <si>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</si>
  <si>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</si>
  <si>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</si>
  <si>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</si>
  <si>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</si>
  <si>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</si>
  <si>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</si>
  <si>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</si>
  <si>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</si>
  <si>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</si>
  <si>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</si>
  <si>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</si>
  <si>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</si>
  <si>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</si>
  <si>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</si>
  <si>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</si>
  <si>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</si>
  <si>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</si>
  <si>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</si>
  <si>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</si>
  <si>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</si>
  <si>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</si>
  <si>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0870</t>
  </si>
  <si>
    <t>0680</t>
  </si>
  <si>
    <t>wpływy z odpłatności rodziców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</si>
  <si>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</si>
  <si>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</si>
  <si>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</si>
  <si>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</si>
  <si>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</si>
  <si>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</si>
  <si>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</si>
  <si>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</si>
  <si>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OTRZYM. Z GMIN I POWIATÓW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</si>
  <si>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</si>
  <si>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</si>
  <si>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</si>
  <si>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</si>
  <si>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</si>
  <si>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</si>
  <si>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</si>
  <si>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</si>
  <si>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</si>
  <si>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</si>
  <si>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</si>
  <si>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</si>
  <si>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</si>
  <si>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</si>
  <si>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</si>
  <si>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</si>
  <si>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</si>
  <si>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</si>
  <si>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</si>
  <si>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</si>
  <si>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</si>
  <si>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85311</t>
  </si>
  <si>
    <t>Rehabilitacja zawodowa i społeczna osób niepełnosprawnych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</si>
  <si>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</si>
  <si>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</si>
  <si>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</si>
  <si>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</si>
  <si>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</si>
  <si>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</si>
  <si>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pomoc materialna dla studentów</t>
  </si>
  <si>
    <t>pomoc materialna dla uczniów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</si>
  <si>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</si>
  <si>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</si>
  <si>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</si>
  <si>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</si>
  <si>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</si>
  <si>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</si>
  <si>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</si>
  <si>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</si>
  <si>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</si>
  <si>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</si>
  <si>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</si>
  <si>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 xml:space="preserve">6050,6052,6058,6059  - wydatki inwest.                          § 6060 - wyd.na zakupy inwest.  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</si>
  <si>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</si>
  <si>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</si>
  <si>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</si>
  <si>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</si>
  <si>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</si>
  <si>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</si>
  <si>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</si>
  <si>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</si>
  <si>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</si>
  <si>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</si>
  <si>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</si>
  <si>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</si>
  <si>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</si>
  <si>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</si>
  <si>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Spłata  pożyczek  zaciągniętych  w latach poprzed.</t>
  </si>
  <si>
    <t>Przewodniczący Rady Powiatu        Wacław Sapieha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</si>
  <si>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</si>
  <si>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</si>
  <si>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</si>
  <si>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</si>
  <si>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</si>
  <si>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</si>
  <si>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Zakup wyposażenia</t>
  </si>
  <si>
    <t>Dotacja z budżetu państwa</t>
  </si>
  <si>
    <t>Zakup urządzeń systemu łączności (Powiatowy Zesół Reagowania Kryzysowego)</t>
  </si>
  <si>
    <t>Przewodniczący Rady Powiatu  Wacław Sapieha</t>
  </si>
  <si>
    <t>dotacje od jednostek samorządu terytorialnego</t>
  </si>
  <si>
    <t>Rozdz.</t>
  </si>
  <si>
    <t>rok budżetowy 2005 (7+8+9+10         +11)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</si>
  <si>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</si>
  <si>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</si>
  <si>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</si>
  <si>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</si>
  <si>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</si>
  <si>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Razem droga nr 40491*</t>
  </si>
  <si>
    <t>Razem droga nr 40454*</t>
  </si>
  <si>
    <t>dofinansowanie z funduszy strukturalnych   UE</t>
  </si>
  <si>
    <t>6058</t>
  </si>
  <si>
    <t>Wyd. inwestycyjne .jedn.budż.</t>
  </si>
  <si>
    <t>80105</t>
  </si>
  <si>
    <t>Przedszkola specjalne</t>
  </si>
  <si>
    <t>wpłaty z zysku jednoosobowych spółek samorządu terytorialnego</t>
  </si>
  <si>
    <t>0730</t>
  </si>
  <si>
    <t>placówki opiek-wychowawcze</t>
  </si>
  <si>
    <t>Zakup komputerów i oprogramowania</t>
  </si>
  <si>
    <t>Razem przebudowa (modernizacja) szpitala</t>
  </si>
  <si>
    <t xml:space="preserve">  Planowane nakłady</t>
  </si>
  <si>
    <t>Łączne nakłady finansowe (6+12+13+14)</t>
  </si>
  <si>
    <t xml:space="preserve">Budowa Szpitala w Olecku (k.ogrzewania inwestycji)                                </t>
  </si>
  <si>
    <t>Przebudowa (modernizacja) Szpitala Powiatowego w Olecku w ramach  ZPORR (lata 2005-2006 I etap i 2007-2008 II etap)</t>
  </si>
  <si>
    <t>Remont i modernizacja pomieszczeń w ZSLiZ w Olecku</t>
  </si>
  <si>
    <t>dofinansowanie ze środków krajowych</t>
  </si>
  <si>
    <t>6299</t>
  </si>
  <si>
    <t>- na um. i poroz.z j.s.t. i adm.rządową (§2310, §2320, §2328,§2329,§6610)</t>
  </si>
  <si>
    <t>3219</t>
  </si>
  <si>
    <t>3249</t>
  </si>
  <si>
    <t>"Wrota Warmii i Mazur"</t>
  </si>
  <si>
    <t>Urząd Marszałkowski</t>
  </si>
  <si>
    <t>Starostwo Pow. w Olecku</t>
  </si>
  <si>
    <t>Wojewódzki Fundusz Ochrony Środowiska i Gospodarki Wodnej</t>
  </si>
  <si>
    <t>dotacje na realizację zadań bieżących jednostek sektora finansów publicznych</t>
  </si>
  <si>
    <t>2440</t>
  </si>
  <si>
    <t>75075</t>
  </si>
  <si>
    <t>Promocja jednostek samorządu terytorialnego</t>
  </si>
  <si>
    <t>POWIATOWY ZARZĄD DRÓG                  W  OLECKU</t>
  </si>
  <si>
    <t>POWIATOWY ZARZĄD DRÓG              W     OLECKU</t>
  </si>
  <si>
    <t>ZESPÓŁ SZKÓŁ TECHNICZNYCH          W   OLECKU</t>
  </si>
  <si>
    <t>ZESPÓŁ SZKÓŁ LICEALNYCH I ZAWODOWYCH  W  OLECKU</t>
  </si>
  <si>
    <t>POWIAT.INSPEKTORAT NADZORU BUDOWLANEGO  W  OLECKU</t>
  </si>
  <si>
    <t>STAROSTWO POWIATOWE                  W  OLECKU</t>
  </si>
  <si>
    <t>Powiatowy Fundusz Ochrony Środowiska i Gospodarki Wodnej</t>
  </si>
  <si>
    <t>Przebudowa drogi powiatowej nr 1746 N Jeziorowskie-Leśny Zakątek -Czerwony Dwór-Cichy-Duły i nr 1798 N Czerwony Dwór -Stacze</t>
  </si>
  <si>
    <t>Powiatowy Zarząd Dróg      w Olecku</t>
  </si>
  <si>
    <t>Starostwo Powiatowe            w Olecku</t>
  </si>
  <si>
    <t>Powiatowy Zarząd Dróg        w Olecku</t>
  </si>
  <si>
    <t>6290</t>
  </si>
  <si>
    <t>środki pozyskane z zewnątrz</t>
  </si>
  <si>
    <t>VIIi</t>
  </si>
  <si>
    <t>Dotacje z innych źródeł</t>
  </si>
  <si>
    <t>dotacje z kontraktu wojewódzkiego</t>
  </si>
  <si>
    <t>Drogi powiatowe</t>
  </si>
  <si>
    <t>6410</t>
  </si>
  <si>
    <t>- pozostałe dotacje i środki z innych źródeł (§§ 2460 , 2707,6410,6292,6298,6299)</t>
  </si>
  <si>
    <t>Dochody i wydatki związane z realizacją zadań z zakresu administracji rządowej i innych zadań zleconych ustawami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</si>
  <si>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</si>
  <si>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</si>
  <si>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</si>
  <si>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</si>
  <si>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I</t>
  </si>
  <si>
    <t>DOCHODY SKARBU PAŃSTWA</t>
  </si>
  <si>
    <t>235</t>
  </si>
  <si>
    <t>Komendy Powiatowe  PSP</t>
  </si>
  <si>
    <t>Inspekcja sanitarna</t>
  </si>
  <si>
    <t>DOCHODY I WYDATKI ZWIĄZANE Z REALIZACJĄ ZADAŃ ZLECONYCH</t>
  </si>
  <si>
    <t>211</t>
  </si>
  <si>
    <t>Inspekcja weterynaryjna</t>
  </si>
  <si>
    <t>Wynagrodzenia osobowe pracowników</t>
  </si>
  <si>
    <t>Wynagr. osobowe członków korpusu służby cywilnej</t>
  </si>
  <si>
    <t>Dodatkowe wynagr. roczne</t>
  </si>
  <si>
    <t xml:space="preserve">Składki na ubezp. społeczne </t>
  </si>
  <si>
    <t>Wydatki rzeczowe</t>
  </si>
  <si>
    <t>4580</t>
  </si>
  <si>
    <t>kary i odszkod.na rzecz os.fiz.</t>
  </si>
  <si>
    <t>Wynagr. osob.korpusu sł.cywilnej</t>
  </si>
  <si>
    <t>Nadzór budowlany - dotacje na inwest.i zakupy inwest.</t>
  </si>
  <si>
    <t>Zakupy inwestycyjne</t>
  </si>
  <si>
    <t>Dotacje przekazane gminie</t>
  </si>
  <si>
    <t>Różne wydatki na rzecz osób fiz.</t>
  </si>
  <si>
    <t>75405</t>
  </si>
  <si>
    <t>Nagrody i wydat. nie zal.do wyn.</t>
  </si>
  <si>
    <t>Wyn.osobowe korpusu służby cywilnej</t>
  </si>
  <si>
    <t>Dodatkowe wynagrodzenie roczne</t>
  </si>
  <si>
    <t>Uposaż. żołnierzy zawod. i nadtermin. oraz funkcjonar.</t>
  </si>
  <si>
    <t>Pozostałe należn. funkcjonar.</t>
  </si>
  <si>
    <t>4080</t>
  </si>
  <si>
    <t>Uposaż.żołnierzy zawod. i nadtermin.oraz funkcjon. zwol. ze służby</t>
  </si>
  <si>
    <t xml:space="preserve">Składki na ubezp.społeczne </t>
  </si>
  <si>
    <t>Zakup środkó żywności</t>
  </si>
  <si>
    <t>Wynagr.osob..korpusu sł.cywilnej</t>
  </si>
  <si>
    <t>Uposaż. żołnierzy zaw. i  funkcjonar.</t>
  </si>
  <si>
    <t>Wyd.osob.nie zal.do wynagrodzeń</t>
  </si>
  <si>
    <t>Pozostaę podatki na rzecz jst</t>
  </si>
  <si>
    <t>Opłaty na rzecz jst</t>
  </si>
  <si>
    <t>Wydatki inwest.jedn.budżet.</t>
  </si>
  <si>
    <t>Zakupy inwest.jed.budżetowych</t>
  </si>
  <si>
    <t>Składki na ubezp.zdrowotne za osoby nie obj.obow.ubezp.</t>
  </si>
  <si>
    <t>Składki na ubezp.zdrowotne</t>
  </si>
  <si>
    <t>Świadcz.rodzinne oraz składki na ubezp.emeryt. i rentowe</t>
  </si>
  <si>
    <t>85318</t>
  </si>
  <si>
    <t>Przewodniczący Rady Powiatu</t>
  </si>
  <si>
    <t xml:space="preserve">               Wacław Sapieha</t>
  </si>
  <si>
    <t>DOTACJE Z BUDŻETU PAŃSTWA NA REALIZACJĘ ZADAŃ WŁASNYCH POWIATU</t>
  </si>
  <si>
    <t>Dochody</t>
  </si>
  <si>
    <t>Dotacje cel. na zad.zlec.jedn.nie zal. do sektora finansów publicznych</t>
  </si>
  <si>
    <t>OGÓŁEM DOTACJE NA ZADANIA WŁASNE</t>
  </si>
  <si>
    <t>Przewodniczący Rady Powiatu Wacław Sapieha</t>
  </si>
  <si>
    <t>Dochody i wydatki związane z realizacją zadań wspólnych realizowanych w drodze umów (porozumień) z jednostkami samorządu terytorialnego</t>
  </si>
  <si>
    <t>Gmina Świętajno</t>
  </si>
  <si>
    <t>Drogi publiczne powiatowe</t>
  </si>
  <si>
    <t xml:space="preserve"> - Gmina Świętajno</t>
  </si>
  <si>
    <t>Gmina Kowale Oleckie</t>
  </si>
  <si>
    <t>Gmina Olecko</t>
  </si>
  <si>
    <t>Urząd Marszałkowski w Olsztynie</t>
  </si>
  <si>
    <t xml:space="preserve"> Gmina Olecko</t>
  </si>
  <si>
    <t xml:space="preserve"> Gmina Wieliczki</t>
  </si>
  <si>
    <t xml:space="preserve"> Gmina Kowale Oleckie</t>
  </si>
  <si>
    <t xml:space="preserve"> Gmina Świętajno</t>
  </si>
  <si>
    <t>Samorząd województwa</t>
  </si>
  <si>
    <t xml:space="preserve"> - Gmina Olecko</t>
  </si>
  <si>
    <t xml:space="preserve"> - Gmina Wieliczki</t>
  </si>
  <si>
    <t>Ośrodki informacji turystycznej</t>
  </si>
  <si>
    <t xml:space="preserve"> - dotacja z samorządu wojewódzkiego</t>
  </si>
  <si>
    <t xml:space="preserve"> - Gmina Kowale Oleckie</t>
  </si>
  <si>
    <t>Placówki dokształc.i doskon.naucz.</t>
  </si>
  <si>
    <t xml:space="preserve"> Powiat ełcki</t>
  </si>
  <si>
    <t>Zespoły d/s orzek.o stopniu niepełnospr.</t>
  </si>
  <si>
    <t>Powiat olsztyński</t>
  </si>
  <si>
    <t>Gmina Wieliczki</t>
  </si>
  <si>
    <t>Dotacja przekazana powiatom</t>
  </si>
  <si>
    <t>Dotacja otrzymana od powiatów</t>
  </si>
  <si>
    <t xml:space="preserve"> Miasto Suwałki</t>
  </si>
  <si>
    <t xml:space="preserve"> Powiat gołdapski</t>
  </si>
  <si>
    <t xml:space="preserve"> Powiat suwalski</t>
  </si>
  <si>
    <t>Rehabilitacja zawodowa i społeczna</t>
  </si>
  <si>
    <t>Szkolne Schroniska Młodzieżowe</t>
  </si>
  <si>
    <t>- Gmina Wieliczki</t>
  </si>
  <si>
    <t>- Gmina Świętajno</t>
  </si>
  <si>
    <t>- Gmina Kowale Oleckie</t>
  </si>
  <si>
    <t xml:space="preserve"> - Urząd Marszałkowski w Olsztynie</t>
  </si>
  <si>
    <t>Kultura i ochrona dziedzictwa narodowego</t>
  </si>
  <si>
    <t xml:space="preserve">Gmina Olecko  (biblioteka)        </t>
  </si>
  <si>
    <t xml:space="preserve">RAZEM </t>
  </si>
  <si>
    <t xml:space="preserve">                                                                      Przewodniczacy Rady Powiatu Wacław Sapieha</t>
  </si>
  <si>
    <t xml:space="preserve">Plan przychodów i wydatków Powiatowego Funduszu Ochrony Środowiska i Gospodarki Wodnej </t>
  </si>
  <si>
    <t>Wyszczególnienie</t>
  </si>
  <si>
    <t>Plan na 2005 r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</si>
  <si>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</si>
  <si>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</si>
  <si>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</si>
  <si>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</si>
  <si>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</si>
  <si>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</si>
  <si>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§0690-opłaty i kary z tyt.gosp.korzystania ze środowiska</t>
  </si>
  <si>
    <t>§2710-wpływy z tyt.pomocy finans.udziel.między j.s.t.na dofin.własnych zadań bieżących</t>
  </si>
  <si>
    <t>Wydatki bieżące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</si>
  <si>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</si>
  <si>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</si>
  <si>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3030 wydatki na rzecz osób fizycznych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</si>
  <si>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</si>
  <si>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</si>
  <si>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</si>
  <si>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</si>
  <si>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</si>
  <si>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6260 - dotacja z f-szy cel.na realiz.inwest.jedn.sekt.fin.publ.</t>
  </si>
  <si>
    <t>§ 6270-dotacja z funduszy celowych na realizację inwestycji jednostek niezaliczanych do sektora finansów publicznych</t>
  </si>
  <si>
    <t>Stan funduszy na koniec roku, w tym:</t>
  </si>
  <si>
    <t>Przewodniczący Rady Powiatu:Wacław Sapieha</t>
  </si>
  <si>
    <t>Prognoza kwoty długu powiatu na lata 2004 - 2014</t>
  </si>
  <si>
    <t>Pożyczki z BP zaciągnięte  na prefinansowanie(zadłużenie na 31.12)</t>
  </si>
  <si>
    <t>Kredyty inwestycyjne na realicację zadań w ramach programów ZPORR</t>
  </si>
  <si>
    <t xml:space="preserve">Spłata kredytów zaciągniętych na zadania w ramach programów ZPORR </t>
  </si>
  <si>
    <r>
      <t>Spłata pożyczek zaciągniętych na prefinansowanie wydatków</t>
    </r>
    <r>
      <rPr>
        <b/>
        <sz val="9"/>
        <rFont val="Arial CE"/>
        <family val="2"/>
      </rPr>
      <t>*</t>
    </r>
  </si>
  <si>
    <t>Plan przychodów i wydatków Powiatowego Funduszu Gospodarki Zasobem Geodezyjnym i Kartograficznym</t>
  </si>
  <si>
    <t>w zł.</t>
  </si>
  <si>
    <t>§ 0830  - Wpływy z usług</t>
  </si>
  <si>
    <t>§ 0920  - Odsetki</t>
  </si>
  <si>
    <t>§ 2440 - dotacje otrzymane z funduszy celowych na realizację zadań bieżących jednostek sektora finansów publicznych, w tym:</t>
  </si>
  <si>
    <t>- dotacje z funduszu centralnego</t>
  </si>
  <si>
    <t>§ 2960-przelewy redystrybucyjne</t>
  </si>
  <si>
    <t>- przelewy na fundusz centralny i wojewódzki</t>
  </si>
  <si>
    <t>§ 4210-zakup matriałów i wyposażenia</t>
  </si>
  <si>
    <t>§ 4270-zakup usług remontowych</t>
  </si>
  <si>
    <t>§ 4410- podróże służbowe krajowe</t>
  </si>
  <si>
    <t>Wydatki majątkowe</t>
  </si>
  <si>
    <t>§ 6120- wydatki na zakupy inwestycyjne funduszy celowych</t>
  </si>
  <si>
    <t xml:space="preserve">                 Przewodniczący Rady Powiatu: Wacław Sapieha</t>
  </si>
  <si>
    <t>* suma pożyczek na prefinansowanie  planowanych do zaciągnicia w danym roku budżetowym jest równa sumie planowanych spłat w danym roku.</t>
  </si>
  <si>
    <t>Załącznik nr 1 do Uchwały  Rady Powiatu w Olecku Nr XXXI/241/05 z dnia 23 czerwca 2005r.</t>
  </si>
  <si>
    <t>Załącznik nr 2 do uchwały Rady Powiatu w Olecku Nr XXXI/241/05 z dnia 23 czerwca 2005 r.</t>
  </si>
  <si>
    <t>Załącznik nr 3 do Uchwały Rady Powiatu w Olecku Nr XXXI/241/05 z dn 23 czerwca 2005r.</t>
  </si>
  <si>
    <t>Załącznik nr 4 do Uchwały Rady Powiatu w Olecku Nr XXXI/241/05                           z dn. 23 czerwca 2005 r.</t>
  </si>
  <si>
    <t>Załącznik nr 5 do Uchwały Rady Powiatu w Olecku Nr XXXI/241/05 z dnia 23 czerwca 2005 r.</t>
  </si>
  <si>
    <t>Załącznik nr 6 do Uchwały Rady Powiatu w Olecku               nr XXXI/241/05 z dnia                       23 czerwca 2005 r.</t>
  </si>
  <si>
    <t>Załącznik nr 7 do uchwały nr XXXI/241/05 Rady Powiatu w Olecku z dnia 23 czerwca 2005 r.</t>
  </si>
  <si>
    <t>Załącznik nr 8 do Uchwały Rady Powiatu w Olecku XXXI/241/05 z dnia          23 czerwca 2005 r.</t>
  </si>
  <si>
    <t>Załącznik nr 9 do Uchwały Rady Powiatu w Olecku Nr XXXI/241/05 z dnia 23 czerwca  2005 r.</t>
  </si>
  <si>
    <t>Załacznik Nr 10         do Uchwały Rady Powiatu  w Olecku Nr XXXI/241/05 z dnia 23 czerwca 2005r.</t>
  </si>
  <si>
    <t xml:space="preserve">Załącznik nr 11 do Uchwały Rady Powiatu  w Olecku      Nr XXXI/241/05                                                                                           z dnia 23 czerwca 2005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</si>
</sst>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6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5" fillId="0" borderId="8" xfId="0" applyFont="1" applyBorder="1" applyAlignment="1">
      <alignment/>
    </xf>
    <xf numFmtId="0" fontId="0" fillId="0" borderId="0" xfId="0" applyAlignment="1">
      <alignment wrapText="1"/>
    </xf>
    <xf numFmtId="0" fontId="0" fillId="0" borderId="30" xfId="0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1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left" wrapText="1"/>
    </xf>
    <xf numFmtId="49" fontId="0" fillId="0" borderId="39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49" fontId="5" fillId="3" borderId="37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right"/>
    </xf>
    <xf numFmtId="0" fontId="5" fillId="4" borderId="8" xfId="0" applyFont="1" applyFill="1" applyBorder="1" applyAlignment="1">
      <alignment/>
    </xf>
    <xf numFmtId="49" fontId="5" fillId="4" borderId="37" xfId="0" applyNumberFormat="1" applyFont="1" applyFill="1" applyBorder="1" applyAlignment="1">
      <alignment horizontal="left"/>
    </xf>
    <xf numFmtId="49" fontId="5" fillId="4" borderId="8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4" borderId="14" xfId="0" applyFont="1" applyFill="1" applyBorder="1" applyAlignment="1">
      <alignment/>
    </xf>
    <xf numFmtId="0" fontId="5" fillId="4" borderId="1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0" fontId="5" fillId="4" borderId="8" xfId="0" applyFont="1" applyFill="1" applyBorder="1" applyAlignment="1">
      <alignment horizontal="right"/>
    </xf>
    <xf numFmtId="0" fontId="5" fillId="4" borderId="11" xfId="0" applyFont="1" applyFill="1" applyBorder="1" applyAlignment="1">
      <alignment wrapText="1"/>
    </xf>
    <xf numFmtId="0" fontId="5" fillId="4" borderId="3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49" fontId="0" fillId="3" borderId="8" xfId="0" applyNumberForma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2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11" xfId="0" applyFont="1" applyFill="1" applyBorder="1" applyAlignment="1">
      <alignment wrapText="1"/>
    </xf>
    <xf numFmtId="0" fontId="0" fillId="2" borderId="8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4" xfId="0" applyNumberFormat="1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39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165" fontId="7" fillId="0" borderId="1" xfId="0" applyNumberFormat="1" applyFont="1" applyBorder="1" applyAlignment="1">
      <alignment horizontal="center"/>
    </xf>
    <xf numFmtId="0" fontId="0" fillId="2" borderId="3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wrapText="1"/>
    </xf>
    <xf numFmtId="0" fontId="7" fillId="0" borderId="27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3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0" fillId="2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/>
    </xf>
    <xf numFmtId="0" fontId="0" fillId="4" borderId="14" xfId="0" applyNumberFormat="1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4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4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3" fillId="0" borderId="8" xfId="0" applyFont="1" applyBorder="1" applyAlignment="1">
      <alignment horizontal="left" wrapText="1"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0" borderId="3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41" fontId="9" fillId="0" borderId="44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3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11" fillId="0" borderId="44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1" fontId="9" fillId="0" borderId="39" xfId="0" applyNumberFormat="1" applyFont="1" applyBorder="1" applyAlignment="1">
      <alignment horizontal="center"/>
    </xf>
    <xf numFmtId="41" fontId="9" fillId="0" borderId="28" xfId="0" applyNumberFormat="1" applyFont="1" applyBorder="1" applyAlignment="1">
      <alignment horizontal="center"/>
    </xf>
    <xf numFmtId="41" fontId="9" fillId="0" borderId="37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0" fillId="5" borderId="1" xfId="0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41" fontId="9" fillId="0" borderId="8" xfId="0" applyNumberFormat="1" applyFont="1" applyBorder="1" applyAlignment="1">
      <alignment wrapText="1"/>
    </xf>
    <xf numFmtId="41" fontId="9" fillId="0" borderId="8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41" fontId="11" fillId="0" borderId="8" xfId="0" applyNumberFormat="1" applyFont="1" applyBorder="1" applyAlignment="1">
      <alignment horizontal="left"/>
    </xf>
    <xf numFmtId="41" fontId="9" fillId="0" borderId="10" xfId="0" applyNumberFormat="1" applyFont="1" applyBorder="1" applyAlignment="1">
      <alignment horizontal="left"/>
    </xf>
    <xf numFmtId="41" fontId="11" fillId="0" borderId="10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left"/>
    </xf>
    <xf numFmtId="41" fontId="9" fillId="0" borderId="3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1" fontId="11" fillId="0" borderId="44" xfId="0" applyNumberFormat="1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right"/>
    </xf>
    <xf numFmtId="49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39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49" fontId="12" fillId="0" borderId="6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49" fontId="12" fillId="0" borderId="39" xfId="0" applyNumberFormat="1" applyFont="1" applyBorder="1" applyAlignment="1">
      <alignment wrapText="1"/>
    </xf>
    <xf numFmtId="0" fontId="12" fillId="0" borderId="39" xfId="0" applyFont="1" applyBorder="1" applyAlignment="1">
      <alignment horizontal="left"/>
    </xf>
    <xf numFmtId="49" fontId="12" fillId="0" borderId="1" xfId="0" applyNumberFormat="1" applyFont="1" applyBorder="1" applyAlignment="1">
      <alignment/>
    </xf>
    <xf numFmtId="49" fontId="12" fillId="0" borderId="9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49" fontId="4" fillId="0" borderId="3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30" xfId="0" applyFont="1" applyBorder="1" applyAlignment="1">
      <alignment/>
    </xf>
    <xf numFmtId="0" fontId="12" fillId="0" borderId="30" xfId="0" applyFont="1" applyBorder="1" applyAlignment="1">
      <alignment horizontal="right"/>
    </xf>
    <xf numFmtId="49" fontId="4" fillId="3" borderId="30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12" fillId="0" borderId="44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4" fillId="0" borderId="39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9" fontId="12" fillId="0" borderId="37" xfId="0" applyNumberFormat="1" applyFont="1" applyBorder="1" applyAlignment="1">
      <alignment/>
    </xf>
    <xf numFmtId="0" fontId="12" fillId="0" borderId="8" xfId="0" applyFont="1" applyBorder="1" applyAlignment="1">
      <alignment horizontal="right" wrapText="1"/>
    </xf>
    <xf numFmtId="49" fontId="4" fillId="0" borderId="9" xfId="0" applyNumberFormat="1" applyFont="1" applyBorder="1" applyAlignment="1">
      <alignment/>
    </xf>
    <xf numFmtId="49" fontId="4" fillId="3" borderId="14" xfId="0" applyNumberFormat="1" applyFont="1" applyFill="1" applyBorder="1" applyAlignment="1">
      <alignment/>
    </xf>
    <xf numFmtId="49" fontId="4" fillId="3" borderId="39" xfId="0" applyNumberFormat="1" applyFont="1" applyFill="1" applyBorder="1" applyAlignment="1">
      <alignment/>
    </xf>
    <xf numFmtId="0" fontId="12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4" fillId="0" borderId="44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49" fontId="4" fillId="0" borderId="37" xfId="0" applyNumberFormat="1" applyFont="1" applyBorder="1" applyAlignment="1">
      <alignment/>
    </xf>
    <xf numFmtId="0" fontId="4" fillId="3" borderId="7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2" fillId="0" borderId="39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12" fillId="0" borderId="39" xfId="0" applyFont="1" applyBorder="1" applyAlignment="1">
      <alignment horizontal="right" wrapText="1"/>
    </xf>
    <xf numFmtId="0" fontId="12" fillId="0" borderId="44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/>
    </xf>
    <xf numFmtId="165" fontId="12" fillId="0" borderId="8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shrinkToFit="1"/>
    </xf>
    <xf numFmtId="0" fontId="5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51" xfId="0" applyBorder="1" applyAlignment="1">
      <alignment horizontal="center"/>
    </xf>
    <xf numFmtId="49" fontId="0" fillId="0" borderId="52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5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4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0" fontId="0" fillId="0" borderId="45" xfId="0" applyBorder="1" applyAlignment="1">
      <alignment horizontal="center"/>
    </xf>
    <xf numFmtId="49" fontId="0" fillId="0" borderId="55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6" xfId="0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6" xfId="0" applyFont="1" applyBorder="1" applyAlignment="1">
      <alignment wrapText="1"/>
    </xf>
    <xf numFmtId="0" fontId="12" fillId="0" borderId="51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5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2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0" fontId="7" fillId="0" borderId="43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60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61" xfId="0" applyFont="1" applyBorder="1" applyAlignment="1">
      <alignment/>
    </xf>
    <xf numFmtId="10" fontId="4" fillId="0" borderId="25" xfId="0" applyNumberFormat="1" applyFont="1" applyBorder="1" applyAlignment="1">
      <alignment/>
    </xf>
    <xf numFmtId="10" fontId="4" fillId="0" borderId="59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wrapText="1"/>
    </xf>
    <xf numFmtId="0" fontId="4" fillId="0" borderId="25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5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6" xfId="0" applyBorder="1" applyAlignment="1">
      <alignment/>
    </xf>
    <xf numFmtId="0" fontId="5" fillId="0" borderId="29" xfId="0" applyFont="1" applyBorder="1" applyAlignment="1">
      <alignment horizontal="center"/>
    </xf>
    <xf numFmtId="49" fontId="5" fillId="0" borderId="53" xfId="0" applyNumberFormat="1" applyFont="1" applyBorder="1" applyAlignment="1">
      <alignment/>
    </xf>
    <xf numFmtId="49" fontId="0" fillId="0" borderId="53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53" xfId="0" applyFont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left" wrapText="1"/>
    </xf>
    <xf numFmtId="49" fontId="0" fillId="0" borderId="39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9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2" fillId="0" borderId="68" xfId="0" applyFont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8" xfId="0" applyFont="1" applyBorder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3" borderId="18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6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51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/>
    </xf>
    <xf numFmtId="0" fontId="5" fillId="3" borderId="68" xfId="0" applyFont="1" applyFill="1" applyBorder="1" applyAlignment="1">
      <alignment horizontal="center"/>
    </xf>
    <xf numFmtId="0" fontId="5" fillId="3" borderId="7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41" fontId="9" fillId="0" borderId="10" xfId="0" applyNumberFormat="1" applyFont="1" applyBorder="1" applyAlignment="1">
      <alignment wrapText="1"/>
    </xf>
    <xf numFmtId="41" fontId="9" fillId="0" borderId="30" xfId="0" applyNumberFormat="1" applyFont="1" applyBorder="1" applyAlignment="1">
      <alignment wrapText="1"/>
    </xf>
    <xf numFmtId="41" fontId="9" fillId="0" borderId="8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1">
          <cell r="S331">
            <v>43600</v>
          </cell>
        </row>
        <row r="358">
          <cell r="S358">
            <v>0</v>
          </cell>
        </row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6"/>
  <sheetViews>
    <sheetView zoomScaleSheetLayoutView="100" workbookViewId="0" topLeftCell="A2">
      <selection activeCell="A6" sqref="A6:I11"/>
    </sheetView>
  </sheetViews>
  <sheetFormatPr defaultColWidth="9.00390625" defaultRowHeight="12.75"/>
  <cols>
    <col min="1" max="1" width="3.125" style="19" customWidth="1"/>
    <col min="2" max="2" width="28.25390625" style="19" customWidth="1"/>
    <col min="3" max="3" width="7.125" style="19" customWidth="1"/>
    <col min="4" max="4" width="7.75390625" style="19" customWidth="1"/>
    <col min="5" max="5" width="5.25390625" style="19" customWidth="1"/>
    <col min="6" max="6" width="11.00390625" style="19" customWidth="1"/>
    <col min="7" max="7" width="10.875" style="19" customWidth="1"/>
    <col min="8" max="9" width="11.375" style="19" customWidth="1"/>
    <col min="10" max="16384" width="9.125" style="19" customWidth="1"/>
  </cols>
  <sheetData>
    <row r="1" ht="12.75" hidden="1"/>
    <row r="2" spans="5:9" ht="12.75" customHeight="1">
      <c r="E2" s="546" t="s">
        <v>765</v>
      </c>
      <c r="F2" s="546"/>
      <c r="G2" s="546"/>
      <c r="H2" s="546"/>
      <c r="I2" s="546"/>
    </row>
    <row r="3" spans="5:9" ht="12.75">
      <c r="E3" s="546"/>
      <c r="F3" s="546"/>
      <c r="G3" s="546"/>
      <c r="H3" s="546"/>
      <c r="I3" s="546"/>
    </row>
    <row r="4" spans="5:9" ht="6.75" customHeight="1">
      <c r="E4" s="203"/>
      <c r="F4" s="203"/>
      <c r="G4" s="203"/>
      <c r="H4" s="203"/>
      <c r="I4" s="203"/>
    </row>
    <row r="5" ht="21.75" customHeight="1" hidden="1"/>
    <row r="6" spans="1:9" ht="1.5" customHeight="1" hidden="1">
      <c r="A6" s="550" t="s">
        <v>486</v>
      </c>
      <c r="B6" s="550"/>
      <c r="C6" s="550"/>
      <c r="D6" s="550"/>
      <c r="E6" s="550"/>
      <c r="F6" s="550"/>
      <c r="G6" s="550"/>
      <c r="H6" s="550"/>
      <c r="I6" s="550"/>
    </row>
    <row r="7" spans="1:9" ht="9.75" customHeight="1" hidden="1">
      <c r="A7" s="550"/>
      <c r="B7" s="550"/>
      <c r="C7" s="550"/>
      <c r="D7" s="550"/>
      <c r="E7" s="550"/>
      <c r="F7" s="550"/>
      <c r="G7" s="550"/>
      <c r="H7" s="550"/>
      <c r="I7" s="550"/>
    </row>
    <row r="8" spans="1:9" ht="0.75" customHeight="1" hidden="1">
      <c r="A8" s="550"/>
      <c r="B8" s="550"/>
      <c r="C8" s="550"/>
      <c r="D8" s="550"/>
      <c r="E8" s="550"/>
      <c r="F8" s="550"/>
      <c r="G8" s="550"/>
      <c r="H8" s="550"/>
      <c r="I8" s="550"/>
    </row>
    <row r="9" spans="1:9" ht="9.75" customHeight="1" hidden="1">
      <c r="A9" s="550"/>
      <c r="B9" s="550"/>
      <c r="C9" s="550"/>
      <c r="D9" s="550"/>
      <c r="E9" s="550"/>
      <c r="F9" s="550"/>
      <c r="G9" s="550"/>
      <c r="H9" s="550"/>
      <c r="I9" s="550"/>
    </row>
    <row r="10" spans="1:9" ht="24" customHeight="1">
      <c r="A10" s="550"/>
      <c r="B10" s="550"/>
      <c r="C10" s="550"/>
      <c r="D10" s="550"/>
      <c r="E10" s="550"/>
      <c r="F10" s="550"/>
      <c r="G10" s="550"/>
      <c r="H10" s="550"/>
      <c r="I10" s="550"/>
    </row>
    <row r="11" spans="1:9" ht="8.25" customHeight="1" thickBot="1">
      <c r="A11" s="551"/>
      <c r="B11" s="551"/>
      <c r="C11" s="551"/>
      <c r="D11" s="551"/>
      <c r="E11" s="551"/>
      <c r="F11" s="551"/>
      <c r="G11" s="551"/>
      <c r="H11" s="551"/>
      <c r="I11" s="552"/>
    </row>
    <row r="12" spans="1:9" ht="13.5" customHeight="1">
      <c r="A12" s="555" t="s">
        <v>373</v>
      </c>
      <c r="B12" s="558" t="s">
        <v>15</v>
      </c>
      <c r="C12" s="558" t="s">
        <v>272</v>
      </c>
      <c r="D12" s="558"/>
      <c r="E12" s="558"/>
      <c r="F12" s="547" t="s">
        <v>487</v>
      </c>
      <c r="G12" s="547" t="s">
        <v>16</v>
      </c>
      <c r="H12" s="547" t="s">
        <v>17</v>
      </c>
      <c r="I12" s="548" t="s">
        <v>488</v>
      </c>
    </row>
    <row r="13" spans="1:9" ht="11.25" customHeight="1">
      <c r="A13" s="556"/>
      <c r="B13" s="559"/>
      <c r="C13" s="559"/>
      <c r="D13" s="559"/>
      <c r="E13" s="559"/>
      <c r="F13" s="548"/>
      <c r="G13" s="548"/>
      <c r="H13" s="548"/>
      <c r="I13" s="548"/>
    </row>
    <row r="14" spans="1:9" ht="7.5" customHeight="1">
      <c r="A14" s="556"/>
      <c r="B14" s="559"/>
      <c r="C14" s="559"/>
      <c r="D14" s="559"/>
      <c r="E14" s="559"/>
      <c r="F14" s="548"/>
      <c r="G14" s="548"/>
      <c r="H14" s="548"/>
      <c r="I14" s="548"/>
    </row>
    <row r="15" spans="1:9" ht="19.5" customHeight="1" thickBot="1">
      <c r="A15" s="557"/>
      <c r="B15" s="153" t="s">
        <v>20</v>
      </c>
      <c r="C15" s="153" t="s">
        <v>21</v>
      </c>
      <c r="D15" s="154" t="s">
        <v>274</v>
      </c>
      <c r="E15" s="153" t="s">
        <v>275</v>
      </c>
      <c r="F15" s="549"/>
      <c r="G15" s="549"/>
      <c r="H15" s="549"/>
      <c r="I15" s="548"/>
    </row>
    <row r="16" spans="1:9" ht="12.75">
      <c r="A16" s="151">
        <v>1</v>
      </c>
      <c r="B16" s="151">
        <v>2</v>
      </c>
      <c r="C16" s="151">
        <v>3</v>
      </c>
      <c r="D16" s="151">
        <v>4</v>
      </c>
      <c r="E16" s="151">
        <v>5</v>
      </c>
      <c r="F16" s="151">
        <v>6</v>
      </c>
      <c r="G16" s="151">
        <v>7</v>
      </c>
      <c r="H16" s="151">
        <v>8</v>
      </c>
      <c r="I16" s="3">
        <v>9</v>
      </c>
    </row>
    <row r="17" spans="1:9" ht="15.75" customHeight="1">
      <c r="A17" s="155" t="s">
        <v>378</v>
      </c>
      <c r="B17" s="156" t="s">
        <v>22</v>
      </c>
      <c r="C17" s="157"/>
      <c r="D17" s="158"/>
      <c r="E17" s="158"/>
      <c r="F17" s="159">
        <f>F18+F21+F25+F32+F39+F43+F46+F57+F61+F71+F77</f>
        <v>4459962</v>
      </c>
      <c r="G17" s="159">
        <f>G18+G21+G25+G32+G39+G43+G46+G57+G61+G71+G77</f>
        <v>30742</v>
      </c>
      <c r="H17" s="159">
        <f>H18+H21+H25+H32+H39+H43+H46+H57+H61+H71+H77</f>
        <v>19328</v>
      </c>
      <c r="I17" s="130">
        <f>I18+I21+I25+I32+I39+I43+I46+I57+I61+I71+I77</f>
        <v>4471376</v>
      </c>
    </row>
    <row r="18" spans="1:9" ht="17.25" customHeight="1">
      <c r="A18" s="160" t="s">
        <v>386</v>
      </c>
      <c r="B18" s="161" t="s">
        <v>23</v>
      </c>
      <c r="C18" s="162" t="s">
        <v>277</v>
      </c>
      <c r="D18" s="163"/>
      <c r="E18" s="163"/>
      <c r="F18" s="164">
        <f aca="true" t="shared" si="0" ref="F18:I19">F19</f>
        <v>400</v>
      </c>
      <c r="G18" s="164">
        <f t="shared" si="0"/>
        <v>0</v>
      </c>
      <c r="H18" s="164">
        <f t="shared" si="0"/>
        <v>200</v>
      </c>
      <c r="I18" s="165">
        <f t="shared" si="0"/>
        <v>200</v>
      </c>
    </row>
    <row r="19" spans="1:9" ht="13.5" customHeight="1">
      <c r="A19" s="102" t="s">
        <v>25</v>
      </c>
      <c r="B19" s="99" t="s">
        <v>368</v>
      </c>
      <c r="C19" s="105"/>
      <c r="D19" s="105" t="s">
        <v>371</v>
      </c>
      <c r="E19" s="105"/>
      <c r="F19" s="106">
        <f t="shared" si="0"/>
        <v>400</v>
      </c>
      <c r="G19" s="106">
        <f t="shared" si="0"/>
        <v>0</v>
      </c>
      <c r="H19" s="106">
        <f t="shared" si="0"/>
        <v>200</v>
      </c>
      <c r="I19" s="107">
        <f t="shared" si="0"/>
        <v>200</v>
      </c>
    </row>
    <row r="20" spans="1:9" ht="13.5" customHeight="1">
      <c r="A20" s="102"/>
      <c r="B20" s="16" t="s">
        <v>26</v>
      </c>
      <c r="C20" s="105"/>
      <c r="D20" s="105"/>
      <c r="E20" s="105" t="s">
        <v>141</v>
      </c>
      <c r="F20" s="113">
        <v>400</v>
      </c>
      <c r="G20" s="113">
        <v>0</v>
      </c>
      <c r="H20" s="113">
        <v>200</v>
      </c>
      <c r="I20" s="107">
        <f aca="true" t="shared" si="1" ref="I20:I92">F20+G20-H20</f>
        <v>200</v>
      </c>
    </row>
    <row r="21" spans="1:9" ht="14.25" customHeight="1">
      <c r="A21" s="166" t="s">
        <v>387</v>
      </c>
      <c r="B21" s="167" t="s">
        <v>27</v>
      </c>
      <c r="C21" s="168" t="s">
        <v>28</v>
      </c>
      <c r="D21" s="168"/>
      <c r="E21" s="168"/>
      <c r="F21" s="164">
        <f>F22</f>
        <v>3100</v>
      </c>
      <c r="G21" s="164">
        <f>G22</f>
        <v>0</v>
      </c>
      <c r="H21" s="164">
        <f>H22</f>
        <v>0</v>
      </c>
      <c r="I21" s="165">
        <f>I22</f>
        <v>3100</v>
      </c>
    </row>
    <row r="22" spans="1:9" ht="14.25" customHeight="1">
      <c r="A22" s="102" t="s">
        <v>24</v>
      </c>
      <c r="B22" s="16" t="s">
        <v>29</v>
      </c>
      <c r="C22" s="105"/>
      <c r="D22" s="105" t="s">
        <v>30</v>
      </c>
      <c r="E22" s="105"/>
      <c r="F22" s="106">
        <f>F23+F24</f>
        <v>3100</v>
      </c>
      <c r="G22" s="106">
        <f>G23+G24</f>
        <v>0</v>
      </c>
      <c r="H22" s="106">
        <f>H24+H23</f>
        <v>0</v>
      </c>
      <c r="I22" s="107">
        <f>I24+I23</f>
        <v>3100</v>
      </c>
    </row>
    <row r="23" spans="1:9" ht="14.25" customHeight="1">
      <c r="A23" s="102"/>
      <c r="B23" s="16" t="s">
        <v>26</v>
      </c>
      <c r="C23" s="105"/>
      <c r="D23" s="105"/>
      <c r="E23" s="105" t="s">
        <v>141</v>
      </c>
      <c r="F23" s="106">
        <v>400</v>
      </c>
      <c r="G23" s="106">
        <v>0</v>
      </c>
      <c r="H23" s="106">
        <v>0</v>
      </c>
      <c r="I23" s="107">
        <f>F23+G23-H23</f>
        <v>400</v>
      </c>
    </row>
    <row r="24" spans="1:9" ht="21.75" customHeight="1">
      <c r="A24" s="102"/>
      <c r="B24" s="99" t="s">
        <v>31</v>
      </c>
      <c r="C24" s="105"/>
      <c r="D24" s="105"/>
      <c r="E24" s="105" t="s">
        <v>51</v>
      </c>
      <c r="F24" s="113">
        <v>2700</v>
      </c>
      <c r="G24" s="113">
        <v>0</v>
      </c>
      <c r="H24" s="113">
        <v>0</v>
      </c>
      <c r="I24" s="107">
        <f t="shared" si="1"/>
        <v>2700</v>
      </c>
    </row>
    <row r="25" spans="1:9" ht="22.5" customHeight="1">
      <c r="A25" s="166" t="s">
        <v>388</v>
      </c>
      <c r="B25" s="169" t="s">
        <v>33</v>
      </c>
      <c r="C25" s="168" t="s">
        <v>302</v>
      </c>
      <c r="D25" s="168"/>
      <c r="E25" s="168"/>
      <c r="F25" s="164">
        <f>F26</f>
        <v>1307647</v>
      </c>
      <c r="G25" s="164">
        <f>G26</f>
        <v>2200</v>
      </c>
      <c r="H25" s="164">
        <f>H26</f>
        <v>8</v>
      </c>
      <c r="I25" s="165">
        <f>I26</f>
        <v>1309839</v>
      </c>
    </row>
    <row r="26" spans="1:9" ht="22.5" customHeight="1">
      <c r="A26" s="102" t="s">
        <v>24</v>
      </c>
      <c r="B26" s="99" t="s">
        <v>34</v>
      </c>
      <c r="C26" s="105"/>
      <c r="D26" s="105" t="s">
        <v>303</v>
      </c>
      <c r="E26" s="105"/>
      <c r="F26" s="106">
        <f>F27+F28+F29+F30+F31</f>
        <v>1307647</v>
      </c>
      <c r="G26" s="106">
        <f>G27+G28+G29+G30+G31</f>
        <v>2200</v>
      </c>
      <c r="H26" s="106">
        <f>H27+H28+H29+H30+H31</f>
        <v>8</v>
      </c>
      <c r="I26" s="107">
        <f>I27+I28+I29+I30+I31</f>
        <v>1309839</v>
      </c>
    </row>
    <row r="27" spans="1:9" ht="15.75" customHeight="1">
      <c r="A27" s="102"/>
      <c r="B27" s="99" t="s">
        <v>26</v>
      </c>
      <c r="C27" s="105"/>
      <c r="D27" s="105"/>
      <c r="E27" s="105" t="s">
        <v>141</v>
      </c>
      <c r="F27" s="106">
        <v>26</v>
      </c>
      <c r="G27" s="106">
        <v>0</v>
      </c>
      <c r="H27" s="106">
        <v>8</v>
      </c>
      <c r="I27" s="107">
        <f>F27+G27-H27</f>
        <v>18</v>
      </c>
    </row>
    <row r="28" spans="1:9" ht="22.5" customHeight="1">
      <c r="A28" s="102"/>
      <c r="B28" s="99" t="s">
        <v>31</v>
      </c>
      <c r="C28" s="105"/>
      <c r="D28" s="105"/>
      <c r="E28" s="105" t="s">
        <v>51</v>
      </c>
      <c r="F28" s="113">
        <v>1967</v>
      </c>
      <c r="G28" s="113">
        <v>2200</v>
      </c>
      <c r="H28" s="113">
        <v>0</v>
      </c>
      <c r="I28" s="107">
        <f t="shared" si="1"/>
        <v>4167</v>
      </c>
    </row>
    <row r="29" spans="1:9" ht="16.5" customHeight="1">
      <c r="A29" s="102"/>
      <c r="B29" s="99" t="s">
        <v>435</v>
      </c>
      <c r="C29" s="105"/>
      <c r="D29" s="105"/>
      <c r="E29" s="105" t="s">
        <v>493</v>
      </c>
      <c r="F29" s="113">
        <v>1267868</v>
      </c>
      <c r="G29" s="113">
        <v>0</v>
      </c>
      <c r="H29" s="113">
        <v>0</v>
      </c>
      <c r="I29" s="107">
        <f t="shared" si="1"/>
        <v>1267868</v>
      </c>
    </row>
    <row r="30" spans="1:9" ht="15.75" customHeight="1">
      <c r="A30" s="102"/>
      <c r="B30" s="99" t="s">
        <v>309</v>
      </c>
      <c r="C30" s="105"/>
      <c r="D30" s="105"/>
      <c r="E30" s="105" t="s">
        <v>49</v>
      </c>
      <c r="F30" s="113">
        <v>3286</v>
      </c>
      <c r="G30" s="113">
        <v>0</v>
      </c>
      <c r="H30" s="113">
        <v>0</v>
      </c>
      <c r="I30" s="107">
        <f t="shared" si="1"/>
        <v>3286</v>
      </c>
    </row>
    <row r="31" spans="1:9" ht="16.5" customHeight="1">
      <c r="A31" s="102"/>
      <c r="B31" s="99" t="s">
        <v>58</v>
      </c>
      <c r="C31" s="105"/>
      <c r="D31" s="105"/>
      <c r="E31" s="105" t="s">
        <v>48</v>
      </c>
      <c r="F31" s="113">
        <v>34500</v>
      </c>
      <c r="G31" s="113">
        <v>0</v>
      </c>
      <c r="H31" s="113">
        <v>0</v>
      </c>
      <c r="I31" s="107">
        <f t="shared" si="1"/>
        <v>34500</v>
      </c>
    </row>
    <row r="32" spans="1:9" ht="15" customHeight="1">
      <c r="A32" s="166" t="s">
        <v>390</v>
      </c>
      <c r="B32" s="167" t="s">
        <v>55</v>
      </c>
      <c r="C32" s="170">
        <v>750</v>
      </c>
      <c r="D32" s="170"/>
      <c r="E32" s="170"/>
      <c r="F32" s="171">
        <f>F33</f>
        <v>742838</v>
      </c>
      <c r="G32" s="171">
        <f>G33</f>
        <v>18025</v>
      </c>
      <c r="H32" s="171">
        <f>H33</f>
        <v>9100</v>
      </c>
      <c r="I32" s="167">
        <f>I33</f>
        <v>751763</v>
      </c>
    </row>
    <row r="33" spans="1:9" ht="15" customHeight="1">
      <c r="A33" s="102" t="s">
        <v>24</v>
      </c>
      <c r="B33" s="16" t="s">
        <v>56</v>
      </c>
      <c r="C33" s="4"/>
      <c r="D33" s="4">
        <v>75020</v>
      </c>
      <c r="E33" s="4"/>
      <c r="F33" s="106">
        <f>F34+F35+F36+F37+F38</f>
        <v>742838</v>
      </c>
      <c r="G33" s="106">
        <f>G34+G35+G36+G37+G38</f>
        <v>18025</v>
      </c>
      <c r="H33" s="106">
        <f>H34+H35+H36+H37+H38</f>
        <v>9100</v>
      </c>
      <c r="I33" s="107">
        <f>I34+I35+I36+I37+I38</f>
        <v>751763</v>
      </c>
    </row>
    <row r="34" spans="1:9" ht="15" customHeight="1">
      <c r="A34" s="102"/>
      <c r="B34" s="16" t="s">
        <v>57</v>
      </c>
      <c r="C34" s="105"/>
      <c r="D34" s="105"/>
      <c r="E34" s="105" t="s">
        <v>52</v>
      </c>
      <c r="F34" s="113">
        <v>725000</v>
      </c>
      <c r="G34" s="113">
        <v>18025</v>
      </c>
      <c r="H34" s="113">
        <v>0</v>
      </c>
      <c r="I34" s="107">
        <f t="shared" si="1"/>
        <v>743025</v>
      </c>
    </row>
    <row r="35" spans="1:9" ht="15.75" customHeight="1">
      <c r="A35" s="102"/>
      <c r="B35" s="16" t="s">
        <v>26</v>
      </c>
      <c r="C35" s="105"/>
      <c r="D35" s="105"/>
      <c r="E35" s="105" t="s">
        <v>141</v>
      </c>
      <c r="F35" s="113">
        <v>1400</v>
      </c>
      <c r="G35" s="113">
        <v>0</v>
      </c>
      <c r="H35" s="113">
        <v>0</v>
      </c>
      <c r="I35" s="107">
        <f t="shared" si="1"/>
        <v>1400</v>
      </c>
    </row>
    <row r="36" spans="1:9" ht="22.5" customHeight="1">
      <c r="A36" s="102"/>
      <c r="B36" s="99" t="s">
        <v>31</v>
      </c>
      <c r="C36" s="105"/>
      <c r="D36" s="105"/>
      <c r="E36" s="105" t="s">
        <v>51</v>
      </c>
      <c r="F36" s="113">
        <v>738</v>
      </c>
      <c r="G36" s="113">
        <v>0</v>
      </c>
      <c r="H36" s="113">
        <v>0</v>
      </c>
      <c r="I36" s="107">
        <f t="shared" si="1"/>
        <v>738</v>
      </c>
    </row>
    <row r="37" spans="1:9" ht="13.5" customHeight="1">
      <c r="A37" s="102"/>
      <c r="B37" s="99" t="s">
        <v>32</v>
      </c>
      <c r="C37" s="105"/>
      <c r="D37" s="105"/>
      <c r="E37" s="105" t="s">
        <v>50</v>
      </c>
      <c r="F37" s="113">
        <v>100</v>
      </c>
      <c r="G37" s="113">
        <v>0</v>
      </c>
      <c r="H37" s="113">
        <v>0</v>
      </c>
      <c r="I37" s="107">
        <f t="shared" si="1"/>
        <v>100</v>
      </c>
    </row>
    <row r="38" spans="1:9" ht="15.75" customHeight="1">
      <c r="A38" s="102"/>
      <c r="B38" s="99" t="s">
        <v>58</v>
      </c>
      <c r="C38" s="105"/>
      <c r="D38" s="105"/>
      <c r="E38" s="105" t="s">
        <v>48</v>
      </c>
      <c r="F38" s="113">
        <v>15600</v>
      </c>
      <c r="G38" s="113">
        <v>0</v>
      </c>
      <c r="H38" s="113">
        <v>9100</v>
      </c>
      <c r="I38" s="107">
        <f t="shared" si="1"/>
        <v>6500</v>
      </c>
    </row>
    <row r="39" spans="1:9" ht="36.75" customHeight="1">
      <c r="A39" s="166" t="s">
        <v>392</v>
      </c>
      <c r="B39" s="172" t="s">
        <v>442</v>
      </c>
      <c r="C39" s="168" t="s">
        <v>60</v>
      </c>
      <c r="D39" s="168"/>
      <c r="E39" s="168"/>
      <c r="F39" s="164">
        <f>F40</f>
        <v>1691664</v>
      </c>
      <c r="G39" s="164">
        <f>G40</f>
        <v>0</v>
      </c>
      <c r="H39" s="164">
        <f>H40</f>
        <v>0</v>
      </c>
      <c r="I39" s="165">
        <f t="shared" si="1"/>
        <v>1691664</v>
      </c>
    </row>
    <row r="40" spans="1:9" ht="22.5" customHeight="1">
      <c r="A40" s="102" t="s">
        <v>24</v>
      </c>
      <c r="B40" s="5" t="s">
        <v>443</v>
      </c>
      <c r="C40" s="105"/>
      <c r="D40" s="105" t="s">
        <v>61</v>
      </c>
      <c r="E40" s="105"/>
      <c r="F40" s="106">
        <f>F41+F42</f>
        <v>1691664</v>
      </c>
      <c r="G40" s="106">
        <f>G41+G42</f>
        <v>0</v>
      </c>
      <c r="H40" s="106">
        <f>H41+H42</f>
        <v>0</v>
      </c>
      <c r="I40" s="107">
        <f t="shared" si="1"/>
        <v>1691664</v>
      </c>
    </row>
    <row r="41" spans="1:9" ht="14.25" customHeight="1">
      <c r="A41" s="102"/>
      <c r="B41" s="99" t="s">
        <v>502</v>
      </c>
      <c r="C41" s="105"/>
      <c r="D41" s="105"/>
      <c r="E41" s="105" t="s">
        <v>138</v>
      </c>
      <c r="F41" s="113">
        <v>1620992</v>
      </c>
      <c r="G41" s="113">
        <v>0</v>
      </c>
      <c r="H41" s="113">
        <v>0</v>
      </c>
      <c r="I41" s="107">
        <f t="shared" si="1"/>
        <v>1620992</v>
      </c>
    </row>
    <row r="42" spans="1:9" ht="15" customHeight="1">
      <c r="A42" s="102"/>
      <c r="B42" s="99" t="s">
        <v>136</v>
      </c>
      <c r="C42" s="105"/>
      <c r="D42" s="105"/>
      <c r="E42" s="105" t="s">
        <v>137</v>
      </c>
      <c r="F42" s="113">
        <v>70672</v>
      </c>
      <c r="G42" s="113">
        <v>0</v>
      </c>
      <c r="H42" s="113">
        <v>0</v>
      </c>
      <c r="I42" s="107">
        <f t="shared" si="1"/>
        <v>70672</v>
      </c>
    </row>
    <row r="43" spans="1:9" ht="15" customHeight="1">
      <c r="A43" s="166" t="s">
        <v>430</v>
      </c>
      <c r="B43" s="167" t="s">
        <v>62</v>
      </c>
      <c r="C43" s="170">
        <v>758</v>
      </c>
      <c r="D43" s="170"/>
      <c r="E43" s="170"/>
      <c r="F43" s="164">
        <f aca="true" t="shared" si="2" ref="F43:I44">F44</f>
        <v>40000</v>
      </c>
      <c r="G43" s="164">
        <f t="shared" si="2"/>
        <v>0</v>
      </c>
      <c r="H43" s="164">
        <f t="shared" si="2"/>
        <v>0</v>
      </c>
      <c r="I43" s="165">
        <f t="shared" si="2"/>
        <v>40000</v>
      </c>
    </row>
    <row r="44" spans="1:9" ht="15.75" customHeight="1">
      <c r="A44" s="140" t="s">
        <v>24</v>
      </c>
      <c r="B44" s="110" t="s">
        <v>63</v>
      </c>
      <c r="C44" s="111"/>
      <c r="D44" s="111">
        <v>75814</v>
      </c>
      <c r="E44" s="141"/>
      <c r="F44" s="106">
        <f t="shared" si="2"/>
        <v>40000</v>
      </c>
      <c r="G44" s="106">
        <f t="shared" si="2"/>
        <v>0</v>
      </c>
      <c r="H44" s="106">
        <f t="shared" si="2"/>
        <v>0</v>
      </c>
      <c r="I44" s="107">
        <f t="shared" si="2"/>
        <v>40000</v>
      </c>
    </row>
    <row r="45" spans="1:9" ht="13.5" customHeight="1">
      <c r="A45" s="140"/>
      <c r="B45" s="110" t="s">
        <v>309</v>
      </c>
      <c r="C45" s="111"/>
      <c r="D45" s="111"/>
      <c r="E45" s="141" t="s">
        <v>49</v>
      </c>
      <c r="F45" s="113">
        <v>40000</v>
      </c>
      <c r="G45" s="113">
        <v>0</v>
      </c>
      <c r="H45" s="113">
        <v>0</v>
      </c>
      <c r="I45" s="107">
        <f t="shared" si="1"/>
        <v>40000</v>
      </c>
    </row>
    <row r="46" spans="1:9" ht="17.25" customHeight="1">
      <c r="A46" s="166" t="s">
        <v>431</v>
      </c>
      <c r="B46" s="167" t="s">
        <v>64</v>
      </c>
      <c r="C46" s="168" t="s">
        <v>65</v>
      </c>
      <c r="D46" s="168"/>
      <c r="E46" s="168"/>
      <c r="F46" s="164">
        <f>F47+F50</f>
        <v>100621</v>
      </c>
      <c r="G46" s="164">
        <f>G47+G50</f>
        <v>10517</v>
      </c>
      <c r="H46" s="164">
        <f>H47+H50</f>
        <v>4290</v>
      </c>
      <c r="I46" s="165">
        <f>I47+I50</f>
        <v>106848</v>
      </c>
    </row>
    <row r="47" spans="1:9" ht="13.5" customHeight="1">
      <c r="A47" s="102" t="s">
        <v>24</v>
      </c>
      <c r="B47" s="16" t="s">
        <v>66</v>
      </c>
      <c r="C47" s="105"/>
      <c r="D47" s="105" t="s">
        <v>67</v>
      </c>
      <c r="E47" s="105"/>
      <c r="F47" s="113">
        <f>F48+F49</f>
        <v>15844</v>
      </c>
      <c r="G47" s="113">
        <f>G48+G49</f>
        <v>0</v>
      </c>
      <c r="H47" s="113">
        <f>H48+H49</f>
        <v>0</v>
      </c>
      <c r="I47" s="16">
        <f>I48+I49</f>
        <v>15844</v>
      </c>
    </row>
    <row r="48" spans="1:9" ht="14.25" customHeight="1">
      <c r="A48" s="102"/>
      <c r="B48" s="16" t="s">
        <v>26</v>
      </c>
      <c r="C48" s="105"/>
      <c r="D48" s="105"/>
      <c r="E48" s="105" t="s">
        <v>141</v>
      </c>
      <c r="F48" s="113">
        <v>500</v>
      </c>
      <c r="G48" s="113">
        <v>0</v>
      </c>
      <c r="H48" s="113">
        <v>0</v>
      </c>
      <c r="I48" s="107">
        <f t="shared" si="1"/>
        <v>500</v>
      </c>
    </row>
    <row r="49" spans="1:9" ht="21.75" customHeight="1">
      <c r="A49" s="102"/>
      <c r="B49" s="99" t="s">
        <v>438</v>
      </c>
      <c r="C49" s="105"/>
      <c r="D49" s="105"/>
      <c r="E49" s="105" t="s">
        <v>51</v>
      </c>
      <c r="F49" s="113">
        <v>15344</v>
      </c>
      <c r="G49" s="113">
        <v>0</v>
      </c>
      <c r="H49" s="113">
        <v>0</v>
      </c>
      <c r="I49" s="107">
        <f t="shared" si="1"/>
        <v>15344</v>
      </c>
    </row>
    <row r="50" spans="1:9" ht="15" customHeight="1">
      <c r="A50" s="102" t="s">
        <v>25</v>
      </c>
      <c r="B50" s="99" t="s">
        <v>68</v>
      </c>
      <c r="C50" s="105"/>
      <c r="D50" s="105" t="s">
        <v>69</v>
      </c>
      <c r="E50" s="105"/>
      <c r="F50" s="106">
        <f>F51+F52+F53+F54+F55+F56</f>
        <v>84777</v>
      </c>
      <c r="G50" s="106">
        <f>G51+G52+G53+G54+G55+G56</f>
        <v>10517</v>
      </c>
      <c r="H50" s="106">
        <f>H51+H52+H53+H54+H55+H56</f>
        <v>4290</v>
      </c>
      <c r="I50" s="106">
        <f>I51+I52+I53+I54+I55+I56</f>
        <v>91004</v>
      </c>
    </row>
    <row r="51" spans="1:9" ht="13.5" customHeight="1">
      <c r="A51" s="102"/>
      <c r="B51" s="16" t="s">
        <v>26</v>
      </c>
      <c r="C51" s="105"/>
      <c r="D51" s="105"/>
      <c r="E51" s="105" t="s">
        <v>141</v>
      </c>
      <c r="F51" s="113">
        <v>300</v>
      </c>
      <c r="G51" s="113">
        <v>0</v>
      </c>
      <c r="H51" s="113">
        <v>300</v>
      </c>
      <c r="I51" s="107">
        <f t="shared" si="1"/>
        <v>0</v>
      </c>
    </row>
    <row r="52" spans="1:9" ht="21.75" customHeight="1">
      <c r="A52" s="102"/>
      <c r="B52" s="99" t="s">
        <v>438</v>
      </c>
      <c r="C52" s="105"/>
      <c r="D52" s="105"/>
      <c r="E52" s="105" t="s">
        <v>51</v>
      </c>
      <c r="F52" s="113">
        <v>22863</v>
      </c>
      <c r="G52" s="113">
        <v>6500</v>
      </c>
      <c r="H52" s="113">
        <v>0</v>
      </c>
      <c r="I52" s="107">
        <f t="shared" si="1"/>
        <v>29363</v>
      </c>
    </row>
    <row r="53" spans="1:9" ht="12.75" customHeight="1">
      <c r="A53" s="102"/>
      <c r="B53" s="99" t="s">
        <v>32</v>
      </c>
      <c r="C53" s="105"/>
      <c r="D53" s="105"/>
      <c r="E53" s="105" t="s">
        <v>50</v>
      </c>
      <c r="F53" s="113">
        <v>56124</v>
      </c>
      <c r="G53" s="113">
        <v>0</v>
      </c>
      <c r="H53" s="113">
        <v>0</v>
      </c>
      <c r="I53" s="107">
        <f t="shared" si="1"/>
        <v>56124</v>
      </c>
    </row>
    <row r="54" spans="1:9" ht="12.75" customHeight="1">
      <c r="A54" s="102"/>
      <c r="B54" s="99" t="s">
        <v>435</v>
      </c>
      <c r="C54" s="105"/>
      <c r="D54" s="105"/>
      <c r="E54" s="105" t="s">
        <v>493</v>
      </c>
      <c r="F54" s="113">
        <v>0</v>
      </c>
      <c r="G54" s="113">
        <v>3997</v>
      </c>
      <c r="H54" s="113">
        <v>0</v>
      </c>
      <c r="I54" s="107">
        <f t="shared" si="1"/>
        <v>3997</v>
      </c>
    </row>
    <row r="55" spans="1:9" ht="12.75" customHeight="1">
      <c r="A55" s="102"/>
      <c r="B55" s="110" t="s">
        <v>309</v>
      </c>
      <c r="C55" s="105"/>
      <c r="D55" s="105"/>
      <c r="E55" s="105" t="s">
        <v>49</v>
      </c>
      <c r="F55" s="113">
        <v>0</v>
      </c>
      <c r="G55" s="113">
        <v>20</v>
      </c>
      <c r="H55" s="113">
        <v>0</v>
      </c>
      <c r="I55" s="107">
        <f t="shared" si="1"/>
        <v>20</v>
      </c>
    </row>
    <row r="56" spans="1:9" ht="14.25" customHeight="1">
      <c r="A56" s="102"/>
      <c r="B56" s="99" t="s">
        <v>70</v>
      </c>
      <c r="C56" s="105"/>
      <c r="D56" s="105"/>
      <c r="E56" s="105" t="s">
        <v>48</v>
      </c>
      <c r="F56" s="113">
        <v>5490</v>
      </c>
      <c r="G56" s="113">
        <v>0</v>
      </c>
      <c r="H56" s="113">
        <v>3990</v>
      </c>
      <c r="I56" s="107">
        <f t="shared" si="1"/>
        <v>1500</v>
      </c>
    </row>
    <row r="57" spans="1:9" ht="18.75" customHeight="1">
      <c r="A57" s="166" t="s">
        <v>395</v>
      </c>
      <c r="B57" s="169" t="s">
        <v>77</v>
      </c>
      <c r="C57" s="168" t="s">
        <v>343</v>
      </c>
      <c r="D57" s="168"/>
      <c r="E57" s="168"/>
      <c r="F57" s="171">
        <f>F58</f>
        <v>84006</v>
      </c>
      <c r="G57" s="171">
        <f>G58</f>
        <v>0</v>
      </c>
      <c r="H57" s="171">
        <f>H58</f>
        <v>0</v>
      </c>
      <c r="I57" s="165">
        <f>I58</f>
        <v>84006</v>
      </c>
    </row>
    <row r="58" spans="1:9" ht="16.5" customHeight="1">
      <c r="A58" s="102" t="s">
        <v>24</v>
      </c>
      <c r="B58" s="99" t="s">
        <v>436</v>
      </c>
      <c r="C58" s="105"/>
      <c r="D58" s="105" t="s">
        <v>78</v>
      </c>
      <c r="E58" s="105"/>
      <c r="F58" s="113">
        <f>F59+F60</f>
        <v>84006</v>
      </c>
      <c r="G58" s="113">
        <f>G59+G60</f>
        <v>0</v>
      </c>
      <c r="H58" s="113">
        <f>H59+H60</f>
        <v>0</v>
      </c>
      <c r="I58" s="113">
        <f>I59+I60</f>
        <v>84006</v>
      </c>
    </row>
    <row r="59" spans="1:9" ht="23.25" customHeight="1">
      <c r="A59" s="102"/>
      <c r="B59" s="99" t="s">
        <v>589</v>
      </c>
      <c r="C59" s="105"/>
      <c r="D59" s="105"/>
      <c r="E59" s="105" t="s">
        <v>590</v>
      </c>
      <c r="F59" s="113">
        <v>60006</v>
      </c>
      <c r="G59" s="113">
        <v>0</v>
      </c>
      <c r="H59" s="113">
        <v>0</v>
      </c>
      <c r="I59" s="107">
        <f>F59+G59-H59</f>
        <v>60006</v>
      </c>
    </row>
    <row r="60" spans="1:9" ht="16.5" customHeight="1">
      <c r="A60" s="102"/>
      <c r="B60" s="99" t="s">
        <v>437</v>
      </c>
      <c r="C60" s="105"/>
      <c r="D60" s="105"/>
      <c r="E60" s="105" t="s">
        <v>51</v>
      </c>
      <c r="F60" s="113">
        <v>24000</v>
      </c>
      <c r="G60" s="113">
        <v>0</v>
      </c>
      <c r="H60" s="113">
        <v>0</v>
      </c>
      <c r="I60" s="107">
        <f>F60+G60-H60</f>
        <v>24000</v>
      </c>
    </row>
    <row r="61" spans="1:9" ht="19.5" customHeight="1">
      <c r="A61" s="166">
        <v>9</v>
      </c>
      <c r="B61" s="167" t="s">
        <v>139</v>
      </c>
      <c r="C61" s="168" t="s">
        <v>268</v>
      </c>
      <c r="D61" s="168"/>
      <c r="E61" s="168"/>
      <c r="F61" s="164">
        <f>F62+F64+F67+F69</f>
        <v>212197</v>
      </c>
      <c r="G61" s="164">
        <f>G62+G64+G67+G69</f>
        <v>0</v>
      </c>
      <c r="H61" s="164">
        <f>H62+H64+H67+H69</f>
        <v>0</v>
      </c>
      <c r="I61" s="165">
        <f>I62+I64+I67+I69</f>
        <v>212197</v>
      </c>
    </row>
    <row r="62" spans="1:9" ht="24" customHeight="1">
      <c r="A62" s="102" t="s">
        <v>24</v>
      </c>
      <c r="B62" s="99" t="s">
        <v>80</v>
      </c>
      <c r="C62" s="105"/>
      <c r="D62" s="105" t="s">
        <v>140</v>
      </c>
      <c r="E62" s="105"/>
      <c r="F62" s="106">
        <f>F63</f>
        <v>1500</v>
      </c>
      <c r="G62" s="106">
        <f>G63</f>
        <v>0</v>
      </c>
      <c r="H62" s="106">
        <f>H63</f>
        <v>0</v>
      </c>
      <c r="I62" s="107">
        <f>I63</f>
        <v>1500</v>
      </c>
    </row>
    <row r="63" spans="1:9" ht="15" customHeight="1">
      <c r="A63" s="102"/>
      <c r="B63" s="99" t="s">
        <v>495</v>
      </c>
      <c r="C63" s="105"/>
      <c r="D63" s="105"/>
      <c r="E63" s="105" t="s">
        <v>494</v>
      </c>
      <c r="F63" s="113">
        <v>1500</v>
      </c>
      <c r="G63" s="113">
        <v>0</v>
      </c>
      <c r="H63" s="113">
        <v>0</v>
      </c>
      <c r="I63" s="107">
        <f t="shared" si="1"/>
        <v>1500</v>
      </c>
    </row>
    <row r="64" spans="1:9" ht="15.75" customHeight="1">
      <c r="A64" s="102" t="s">
        <v>25</v>
      </c>
      <c r="B64" s="16" t="s">
        <v>365</v>
      </c>
      <c r="C64" s="105"/>
      <c r="D64" s="105" t="s">
        <v>142</v>
      </c>
      <c r="E64" s="105"/>
      <c r="F64" s="106">
        <f>F65+F66</f>
        <v>209005</v>
      </c>
      <c r="G64" s="106">
        <f>G65+G66</f>
        <v>0</v>
      </c>
      <c r="H64" s="106">
        <f>H65+H66</f>
        <v>0</v>
      </c>
      <c r="I64" s="106">
        <f>I65+I66</f>
        <v>209005</v>
      </c>
    </row>
    <row r="65" spans="1:9" ht="15.75" customHeight="1">
      <c r="A65" s="102"/>
      <c r="B65" s="16" t="s">
        <v>32</v>
      </c>
      <c r="C65" s="105"/>
      <c r="D65" s="105"/>
      <c r="E65" s="105" t="s">
        <v>50</v>
      </c>
      <c r="F65" s="113">
        <v>206688</v>
      </c>
      <c r="G65" s="113">
        <v>0</v>
      </c>
      <c r="H65" s="113">
        <v>0</v>
      </c>
      <c r="I65" s="107">
        <f t="shared" si="1"/>
        <v>206688</v>
      </c>
    </row>
    <row r="66" spans="1:9" ht="15.75" customHeight="1">
      <c r="A66" s="102"/>
      <c r="B66" s="16" t="s">
        <v>58</v>
      </c>
      <c r="C66" s="105"/>
      <c r="D66" s="105"/>
      <c r="E66" s="105" t="s">
        <v>48</v>
      </c>
      <c r="F66" s="113">
        <v>2317</v>
      </c>
      <c r="G66" s="113">
        <v>0</v>
      </c>
      <c r="H66" s="113">
        <v>0</v>
      </c>
      <c r="I66" s="107">
        <f t="shared" si="1"/>
        <v>2317</v>
      </c>
    </row>
    <row r="67" spans="1:9" ht="17.25" customHeight="1">
      <c r="A67" s="16" t="s">
        <v>71</v>
      </c>
      <c r="B67" s="17" t="s">
        <v>106</v>
      </c>
      <c r="C67" s="105"/>
      <c r="D67" s="105" t="s">
        <v>269</v>
      </c>
      <c r="E67" s="105"/>
      <c r="F67" s="106">
        <f>F68</f>
        <v>700</v>
      </c>
      <c r="G67" s="106">
        <f>G68</f>
        <v>0</v>
      </c>
      <c r="H67" s="106">
        <f>H68</f>
        <v>0</v>
      </c>
      <c r="I67" s="107">
        <f>I68</f>
        <v>700</v>
      </c>
    </row>
    <row r="68" spans="1:9" ht="15" customHeight="1">
      <c r="A68" s="16"/>
      <c r="B68" s="99" t="s">
        <v>495</v>
      </c>
      <c r="C68" s="105"/>
      <c r="D68" s="105"/>
      <c r="E68" s="105" t="s">
        <v>494</v>
      </c>
      <c r="F68" s="113">
        <v>700</v>
      </c>
      <c r="G68" s="113">
        <v>0</v>
      </c>
      <c r="H68" s="113">
        <v>0</v>
      </c>
      <c r="I68" s="107">
        <f t="shared" si="1"/>
        <v>700</v>
      </c>
    </row>
    <row r="69" spans="1:9" ht="16.5" customHeight="1">
      <c r="A69" s="16" t="s">
        <v>81</v>
      </c>
      <c r="B69" s="99" t="s">
        <v>461</v>
      </c>
      <c r="C69" s="105"/>
      <c r="D69" s="105" t="s">
        <v>12</v>
      </c>
      <c r="E69" s="105"/>
      <c r="F69" s="113">
        <f>F70</f>
        <v>992</v>
      </c>
      <c r="G69" s="113">
        <f>G70</f>
        <v>0</v>
      </c>
      <c r="H69" s="113">
        <f>H70</f>
        <v>0</v>
      </c>
      <c r="I69" s="107">
        <f>I70</f>
        <v>992</v>
      </c>
    </row>
    <row r="70" spans="1:9" ht="17.25" customHeight="1">
      <c r="A70" s="16"/>
      <c r="B70" s="99" t="s">
        <v>58</v>
      </c>
      <c r="C70" s="105"/>
      <c r="D70" s="105"/>
      <c r="E70" s="105" t="s">
        <v>48</v>
      </c>
      <c r="F70" s="113">
        <v>992</v>
      </c>
      <c r="G70" s="113">
        <v>0</v>
      </c>
      <c r="H70" s="113">
        <v>0</v>
      </c>
      <c r="I70" s="107">
        <f>F70+G70-H70</f>
        <v>992</v>
      </c>
    </row>
    <row r="71" spans="1:9" ht="30" customHeight="1">
      <c r="A71" s="167">
        <v>10</v>
      </c>
      <c r="B71" s="169" t="s">
        <v>271</v>
      </c>
      <c r="C71" s="168" t="s">
        <v>352</v>
      </c>
      <c r="D71" s="168"/>
      <c r="E71" s="168"/>
      <c r="F71" s="171">
        <f>F72+F74</f>
        <v>27341</v>
      </c>
      <c r="G71" s="171">
        <f>G72+G74</f>
        <v>0</v>
      </c>
      <c r="H71" s="171">
        <f>H72+H74</f>
        <v>5730</v>
      </c>
      <c r="I71" s="167">
        <f>I72+I74</f>
        <v>21611</v>
      </c>
    </row>
    <row r="72" spans="1:9" ht="18" customHeight="1">
      <c r="A72" s="16" t="s">
        <v>24</v>
      </c>
      <c r="B72" s="99" t="s">
        <v>82</v>
      </c>
      <c r="C72" s="105"/>
      <c r="D72" s="105" t="s">
        <v>83</v>
      </c>
      <c r="E72" s="105"/>
      <c r="F72" s="106">
        <f>F73</f>
        <v>20491</v>
      </c>
      <c r="G72" s="106">
        <f>G73</f>
        <v>0</v>
      </c>
      <c r="H72" s="106">
        <f>H73</f>
        <v>0</v>
      </c>
      <c r="I72" s="107">
        <f>I73</f>
        <v>20491</v>
      </c>
    </row>
    <row r="73" spans="1:9" ht="15" customHeight="1">
      <c r="A73" s="16"/>
      <c r="B73" s="99" t="s">
        <v>58</v>
      </c>
      <c r="C73" s="105"/>
      <c r="D73" s="105"/>
      <c r="E73" s="105" t="s">
        <v>48</v>
      </c>
      <c r="F73" s="113">
        <v>20491</v>
      </c>
      <c r="G73" s="113">
        <v>0</v>
      </c>
      <c r="H73" s="113">
        <v>0</v>
      </c>
      <c r="I73" s="107">
        <f t="shared" si="1"/>
        <v>20491</v>
      </c>
    </row>
    <row r="74" spans="1:9" ht="18.75" customHeight="1">
      <c r="A74" s="16" t="s">
        <v>25</v>
      </c>
      <c r="B74" s="122" t="s">
        <v>358</v>
      </c>
      <c r="C74" s="105"/>
      <c r="D74" s="105" t="s">
        <v>357</v>
      </c>
      <c r="E74" s="105"/>
      <c r="F74" s="106">
        <f>F75+F76</f>
        <v>6850</v>
      </c>
      <c r="G74" s="106">
        <f>G75+G76</f>
        <v>0</v>
      </c>
      <c r="H74" s="106">
        <f>H75+H76</f>
        <v>5730</v>
      </c>
      <c r="I74" s="106">
        <f>I75+I76</f>
        <v>1120</v>
      </c>
    </row>
    <row r="75" spans="1:9" ht="24.75" customHeight="1">
      <c r="A75" s="16"/>
      <c r="B75" s="99" t="s">
        <v>438</v>
      </c>
      <c r="C75" s="105"/>
      <c r="D75" s="105"/>
      <c r="E75" s="105" t="s">
        <v>51</v>
      </c>
      <c r="F75" s="113">
        <v>1250</v>
      </c>
      <c r="G75" s="113">
        <v>0</v>
      </c>
      <c r="H75" s="113">
        <v>1250</v>
      </c>
      <c r="I75" s="107">
        <f t="shared" si="1"/>
        <v>0</v>
      </c>
    </row>
    <row r="76" spans="1:9" ht="15.75" customHeight="1">
      <c r="A76" s="16"/>
      <c r="B76" s="99" t="s">
        <v>58</v>
      </c>
      <c r="C76" s="105"/>
      <c r="D76" s="105"/>
      <c r="E76" s="105" t="s">
        <v>48</v>
      </c>
      <c r="F76" s="113">
        <v>5600</v>
      </c>
      <c r="G76" s="113">
        <v>0</v>
      </c>
      <c r="H76" s="113">
        <v>4480</v>
      </c>
      <c r="I76" s="107">
        <f t="shared" si="1"/>
        <v>1120</v>
      </c>
    </row>
    <row r="77" spans="1:9" ht="31.5" customHeight="1">
      <c r="A77" s="167">
        <v>11</v>
      </c>
      <c r="B77" s="169" t="s">
        <v>85</v>
      </c>
      <c r="C77" s="168" t="s">
        <v>86</v>
      </c>
      <c r="D77" s="168"/>
      <c r="E77" s="168"/>
      <c r="F77" s="164">
        <f>F78+F81+F84</f>
        <v>250148</v>
      </c>
      <c r="G77" s="164">
        <f>G78+G81+G84</f>
        <v>0</v>
      </c>
      <c r="H77" s="164">
        <f>H78+H81+H84</f>
        <v>0</v>
      </c>
      <c r="I77" s="165">
        <f t="shared" si="1"/>
        <v>250148</v>
      </c>
    </row>
    <row r="78" spans="1:9" ht="26.25" customHeight="1">
      <c r="A78" s="16" t="s">
        <v>24</v>
      </c>
      <c r="B78" s="99" t="s">
        <v>87</v>
      </c>
      <c r="C78" s="105"/>
      <c r="D78" s="105" t="s">
        <v>88</v>
      </c>
      <c r="E78" s="105"/>
      <c r="F78" s="106">
        <f>F79+F80</f>
        <v>51836</v>
      </c>
      <c r="G78" s="106">
        <f>G79+G80</f>
        <v>0</v>
      </c>
      <c r="H78" s="106">
        <f>H79+H80</f>
        <v>0</v>
      </c>
      <c r="I78" s="107">
        <f>I79+I80</f>
        <v>51836</v>
      </c>
    </row>
    <row r="79" spans="1:9" ht="24.75" customHeight="1">
      <c r="A79" s="16"/>
      <c r="B79" s="99" t="s">
        <v>438</v>
      </c>
      <c r="C79" s="105"/>
      <c r="D79" s="105"/>
      <c r="E79" s="105" t="s">
        <v>51</v>
      </c>
      <c r="F79" s="113">
        <v>5036</v>
      </c>
      <c r="G79" s="113">
        <v>0</v>
      </c>
      <c r="H79" s="113">
        <v>0</v>
      </c>
      <c r="I79" s="107">
        <f t="shared" si="1"/>
        <v>5036</v>
      </c>
    </row>
    <row r="80" spans="1:9" ht="12.75" customHeight="1">
      <c r="A80" s="16"/>
      <c r="B80" s="99" t="s">
        <v>495</v>
      </c>
      <c r="C80" s="105"/>
      <c r="D80" s="105"/>
      <c r="E80" s="105" t="s">
        <v>494</v>
      </c>
      <c r="F80" s="113">
        <v>46800</v>
      </c>
      <c r="G80" s="113">
        <v>0</v>
      </c>
      <c r="H80" s="113">
        <v>0</v>
      </c>
      <c r="I80" s="107">
        <f t="shared" si="1"/>
        <v>46800</v>
      </c>
    </row>
    <row r="81" spans="1:9" ht="25.5" customHeight="1">
      <c r="A81" s="16" t="s">
        <v>25</v>
      </c>
      <c r="B81" s="99" t="s">
        <v>89</v>
      </c>
      <c r="C81" s="105"/>
      <c r="D81" s="105" t="s">
        <v>90</v>
      </c>
      <c r="E81" s="105"/>
      <c r="F81" s="106">
        <f>F82+F83</f>
        <v>21112</v>
      </c>
      <c r="G81" s="106">
        <f>G82+G83</f>
        <v>0</v>
      </c>
      <c r="H81" s="106">
        <f>H82+H83</f>
        <v>0</v>
      </c>
      <c r="I81" s="107">
        <f>I82+I83</f>
        <v>21112</v>
      </c>
    </row>
    <row r="82" spans="1:9" ht="23.25" customHeight="1">
      <c r="A82" s="16"/>
      <c r="B82" s="99" t="s">
        <v>438</v>
      </c>
      <c r="C82" s="105"/>
      <c r="D82" s="105"/>
      <c r="E82" s="105" t="s">
        <v>51</v>
      </c>
      <c r="F82" s="113">
        <v>21012</v>
      </c>
      <c r="G82" s="113">
        <v>0</v>
      </c>
      <c r="H82" s="113">
        <v>0</v>
      </c>
      <c r="I82" s="107">
        <f t="shared" si="1"/>
        <v>21012</v>
      </c>
    </row>
    <row r="83" spans="1:9" ht="15" customHeight="1">
      <c r="A83" s="16"/>
      <c r="B83" s="99" t="s">
        <v>32</v>
      </c>
      <c r="C83" s="105"/>
      <c r="D83" s="105"/>
      <c r="E83" s="105" t="s">
        <v>50</v>
      </c>
      <c r="F83" s="113">
        <v>100</v>
      </c>
      <c r="G83" s="113">
        <v>0</v>
      </c>
      <c r="H83" s="113">
        <v>0</v>
      </c>
      <c r="I83" s="107">
        <f>F83+G83-H83</f>
        <v>100</v>
      </c>
    </row>
    <row r="84" spans="1:9" ht="17.25" customHeight="1">
      <c r="A84" s="16" t="s">
        <v>71</v>
      </c>
      <c r="B84" s="99" t="s">
        <v>91</v>
      </c>
      <c r="C84" s="105"/>
      <c r="D84" s="105" t="s">
        <v>92</v>
      </c>
      <c r="E84" s="105"/>
      <c r="F84" s="106">
        <f>F85+F86+F87+F88</f>
        <v>177200</v>
      </c>
      <c r="G84" s="106">
        <f>G85+G86+G87+G88</f>
        <v>0</v>
      </c>
      <c r="H84" s="106">
        <f>H85+H86+H87+H88</f>
        <v>0</v>
      </c>
      <c r="I84" s="107">
        <f>I85+I86+I87+I88</f>
        <v>177200</v>
      </c>
    </row>
    <row r="85" spans="1:9" ht="23.25" customHeight="1">
      <c r="A85" s="16"/>
      <c r="B85" s="99" t="s">
        <v>31</v>
      </c>
      <c r="C85" s="105"/>
      <c r="D85" s="105"/>
      <c r="E85" s="105" t="s">
        <v>51</v>
      </c>
      <c r="F85" s="113">
        <v>70000</v>
      </c>
      <c r="G85" s="113">
        <v>0</v>
      </c>
      <c r="H85" s="113">
        <v>0</v>
      </c>
      <c r="I85" s="107">
        <f t="shared" si="1"/>
        <v>70000</v>
      </c>
    </row>
    <row r="86" spans="1:9" ht="15.75" customHeight="1">
      <c r="A86" s="16"/>
      <c r="B86" s="99" t="s">
        <v>32</v>
      </c>
      <c r="C86" s="105"/>
      <c r="D86" s="105"/>
      <c r="E86" s="105" t="s">
        <v>50</v>
      </c>
      <c r="F86" s="113">
        <v>92000</v>
      </c>
      <c r="G86" s="113">
        <v>0</v>
      </c>
      <c r="H86" s="113">
        <v>0</v>
      </c>
      <c r="I86" s="107">
        <f t="shared" si="1"/>
        <v>92000</v>
      </c>
    </row>
    <row r="87" spans="1:9" ht="13.5" customHeight="1">
      <c r="A87" s="16"/>
      <c r="B87" s="99" t="s">
        <v>309</v>
      </c>
      <c r="C87" s="105"/>
      <c r="D87" s="105"/>
      <c r="E87" s="105" t="s">
        <v>49</v>
      </c>
      <c r="F87" s="113">
        <v>200</v>
      </c>
      <c r="G87" s="113">
        <v>0</v>
      </c>
      <c r="H87" s="113">
        <v>0</v>
      </c>
      <c r="I87" s="107">
        <f t="shared" si="1"/>
        <v>200</v>
      </c>
    </row>
    <row r="88" spans="1:9" ht="14.25" customHeight="1">
      <c r="A88" s="16"/>
      <c r="B88" s="99" t="s">
        <v>70</v>
      </c>
      <c r="C88" s="105"/>
      <c r="D88" s="105"/>
      <c r="E88" s="105" t="s">
        <v>48</v>
      </c>
      <c r="F88" s="113">
        <v>15000</v>
      </c>
      <c r="G88" s="113">
        <v>0</v>
      </c>
      <c r="H88" s="113">
        <v>0</v>
      </c>
      <c r="I88" s="107">
        <f t="shared" si="1"/>
        <v>15000</v>
      </c>
    </row>
    <row r="89" spans="1:9" ht="31.5" customHeight="1">
      <c r="A89" s="80" t="s">
        <v>281</v>
      </c>
      <c r="B89" s="127" t="s">
        <v>95</v>
      </c>
      <c r="C89" s="100"/>
      <c r="D89" s="100"/>
      <c r="E89" s="100"/>
      <c r="F89" s="159">
        <f>F90+F93+F100+F104</f>
        <v>5276376</v>
      </c>
      <c r="G89" s="159">
        <f>G90+G93+G100+G104</f>
        <v>705137</v>
      </c>
      <c r="H89" s="159">
        <f>H90+H93+H100+H104</f>
        <v>0</v>
      </c>
      <c r="I89" s="159">
        <f>I90+I93+I100+I104</f>
        <v>5981513</v>
      </c>
    </row>
    <row r="90" spans="1:9" ht="18.75" customHeight="1">
      <c r="A90" s="167" t="s">
        <v>386</v>
      </c>
      <c r="B90" s="169" t="s">
        <v>96</v>
      </c>
      <c r="C90" s="168" t="s">
        <v>299</v>
      </c>
      <c r="D90" s="168"/>
      <c r="E90" s="168"/>
      <c r="F90" s="164">
        <f aca="true" t="shared" si="3" ref="F90:I91">F91</f>
        <v>136388</v>
      </c>
      <c r="G90" s="164">
        <f t="shared" si="3"/>
        <v>660</v>
      </c>
      <c r="H90" s="164">
        <f t="shared" si="3"/>
        <v>0</v>
      </c>
      <c r="I90" s="165">
        <f t="shared" si="3"/>
        <v>137048</v>
      </c>
    </row>
    <row r="91" spans="1:9" ht="15.75" customHeight="1">
      <c r="A91" s="16" t="s">
        <v>24</v>
      </c>
      <c r="B91" s="99" t="s">
        <v>53</v>
      </c>
      <c r="C91" s="105"/>
      <c r="D91" s="105" t="s">
        <v>98</v>
      </c>
      <c r="E91" s="105"/>
      <c r="F91" s="106">
        <f t="shared" si="3"/>
        <v>136388</v>
      </c>
      <c r="G91" s="106">
        <f t="shared" si="3"/>
        <v>660</v>
      </c>
      <c r="H91" s="106">
        <f>H92</f>
        <v>0</v>
      </c>
      <c r="I91" s="107">
        <f t="shared" si="3"/>
        <v>137048</v>
      </c>
    </row>
    <row r="92" spans="1:9" ht="22.5" customHeight="1">
      <c r="A92" s="16"/>
      <c r="B92" s="99" t="s">
        <v>503</v>
      </c>
      <c r="C92" s="105"/>
      <c r="D92" s="105"/>
      <c r="E92" s="105" t="s">
        <v>54</v>
      </c>
      <c r="F92" s="106">
        <v>136388</v>
      </c>
      <c r="G92" s="106">
        <v>660</v>
      </c>
      <c r="H92" s="106">
        <v>0</v>
      </c>
      <c r="I92" s="107">
        <f t="shared" si="1"/>
        <v>137048</v>
      </c>
    </row>
    <row r="93" spans="1:9" ht="14.25" customHeight="1">
      <c r="A93" s="167" t="s">
        <v>387</v>
      </c>
      <c r="B93" s="169" t="s">
        <v>27</v>
      </c>
      <c r="C93" s="168" t="s">
        <v>28</v>
      </c>
      <c r="D93" s="168"/>
      <c r="E93" s="168"/>
      <c r="F93" s="164">
        <f>F94</f>
        <v>2173488</v>
      </c>
      <c r="G93" s="164">
        <f>G94</f>
        <v>704477</v>
      </c>
      <c r="H93" s="164">
        <f>H94</f>
        <v>0</v>
      </c>
      <c r="I93" s="165">
        <f>I94</f>
        <v>2877965</v>
      </c>
    </row>
    <row r="94" spans="1:9" ht="27.75" customHeight="1">
      <c r="A94" s="16" t="s">
        <v>24</v>
      </c>
      <c r="B94" s="99" t="s">
        <v>29</v>
      </c>
      <c r="C94" s="105"/>
      <c r="D94" s="105" t="s">
        <v>30</v>
      </c>
      <c r="E94" s="105"/>
      <c r="F94" s="106">
        <f>F95+F99</f>
        <v>2173488</v>
      </c>
      <c r="G94" s="106">
        <f>G95+G99</f>
        <v>704477</v>
      </c>
      <c r="H94" s="106">
        <f>H95+H99</f>
        <v>0</v>
      </c>
      <c r="I94" s="106">
        <f>I95+I99</f>
        <v>2877965</v>
      </c>
    </row>
    <row r="95" spans="1:9" ht="23.25" customHeight="1">
      <c r="A95" s="16"/>
      <c r="B95" s="99" t="s">
        <v>447</v>
      </c>
      <c r="C95" s="105"/>
      <c r="D95" s="105"/>
      <c r="E95" s="105" t="s">
        <v>545</v>
      </c>
      <c r="F95" s="106">
        <v>2173488</v>
      </c>
      <c r="G95" s="106">
        <v>0</v>
      </c>
      <c r="H95" s="106">
        <v>0</v>
      </c>
      <c r="I95" s="107">
        <f aca="true" t="shared" si="4" ref="I95:I180">F95+G95-H95</f>
        <v>2173488</v>
      </c>
    </row>
    <row r="96" spans="1:9" s="20" customFormat="1" ht="15.75" customHeight="1" hidden="1">
      <c r="A96" s="167" t="s">
        <v>388</v>
      </c>
      <c r="B96" s="169" t="s">
        <v>55</v>
      </c>
      <c r="C96" s="168" t="s">
        <v>323</v>
      </c>
      <c r="D96" s="168"/>
      <c r="E96" s="168"/>
      <c r="F96" s="164">
        <f>F97</f>
        <v>0</v>
      </c>
      <c r="G96" s="164">
        <f>G97</f>
        <v>704477</v>
      </c>
      <c r="H96" s="164">
        <f>H97</f>
        <v>0</v>
      </c>
      <c r="I96" s="165">
        <f>I97</f>
        <v>704477</v>
      </c>
    </row>
    <row r="97" spans="1:9" ht="19.5" customHeight="1" hidden="1">
      <c r="A97" s="16" t="s">
        <v>24</v>
      </c>
      <c r="B97" s="99" t="s">
        <v>446</v>
      </c>
      <c r="C97" s="105"/>
      <c r="D97" s="105" t="s">
        <v>198</v>
      </c>
      <c r="E97" s="105"/>
      <c r="F97" s="106">
        <f>F98+F99</f>
        <v>0</v>
      </c>
      <c r="G97" s="106">
        <f>G98+G99</f>
        <v>704477</v>
      </c>
      <c r="H97" s="106">
        <f>H98+H99</f>
        <v>0</v>
      </c>
      <c r="I97" s="107">
        <f>I98+I99</f>
        <v>704477</v>
      </c>
    </row>
    <row r="98" spans="1:9" ht="25.5" customHeight="1" hidden="1">
      <c r="A98" s="16"/>
      <c r="B98" s="99" t="s">
        <v>448</v>
      </c>
      <c r="C98" s="105"/>
      <c r="D98" s="105"/>
      <c r="E98" s="105" t="s">
        <v>449</v>
      </c>
      <c r="F98" s="106">
        <v>0</v>
      </c>
      <c r="G98" s="106">
        <v>0</v>
      </c>
      <c r="H98" s="106">
        <v>0</v>
      </c>
      <c r="I98" s="107">
        <f>F98+G98-H98</f>
        <v>0</v>
      </c>
    </row>
    <row r="99" spans="1:9" ht="23.25" customHeight="1">
      <c r="A99" s="16"/>
      <c r="B99" s="99" t="s">
        <v>447</v>
      </c>
      <c r="C99" s="105"/>
      <c r="D99" s="105"/>
      <c r="E99" s="105" t="s">
        <v>623</v>
      </c>
      <c r="F99" s="106">
        <v>0</v>
      </c>
      <c r="G99" s="106">
        <v>704477</v>
      </c>
      <c r="H99" s="106">
        <v>0</v>
      </c>
      <c r="I99" s="107">
        <f>F99+G99-H99</f>
        <v>704477</v>
      </c>
    </row>
    <row r="100" spans="1:9" ht="20.25" customHeight="1">
      <c r="A100" s="248" t="s">
        <v>390</v>
      </c>
      <c r="B100" s="249" t="s">
        <v>77</v>
      </c>
      <c r="C100" s="252" t="s">
        <v>343</v>
      </c>
      <c r="D100" s="250"/>
      <c r="E100" s="250"/>
      <c r="F100" s="251">
        <f>F101</f>
        <v>2966500</v>
      </c>
      <c r="G100" s="251">
        <f>G101</f>
        <v>0</v>
      </c>
      <c r="H100" s="251">
        <f>H101</f>
        <v>0</v>
      </c>
      <c r="I100" s="257">
        <f>I101</f>
        <v>2966500</v>
      </c>
    </row>
    <row r="101" spans="1:9" ht="18.75" customHeight="1">
      <c r="A101" s="255" t="s">
        <v>24</v>
      </c>
      <c r="B101" s="256" t="s">
        <v>436</v>
      </c>
      <c r="C101" s="253"/>
      <c r="D101" s="253" t="s">
        <v>78</v>
      </c>
      <c r="E101" s="253"/>
      <c r="F101" s="254">
        <f>F102+F103</f>
        <v>2966500</v>
      </c>
      <c r="G101" s="254">
        <f>G102+G103</f>
        <v>0</v>
      </c>
      <c r="H101" s="254">
        <f>H102+H103</f>
        <v>0</v>
      </c>
      <c r="I101" s="258">
        <f>I102+I103</f>
        <v>2966500</v>
      </c>
    </row>
    <row r="102" spans="1:9" ht="22.5" customHeight="1">
      <c r="A102" s="16"/>
      <c r="B102" s="99" t="s">
        <v>447</v>
      </c>
      <c r="C102" s="105"/>
      <c r="D102" s="105"/>
      <c r="E102" s="105" t="s">
        <v>545</v>
      </c>
      <c r="F102" s="106">
        <v>2617500</v>
      </c>
      <c r="G102" s="106">
        <v>0</v>
      </c>
      <c r="H102" s="106">
        <v>0</v>
      </c>
      <c r="I102" s="107">
        <f>F102+G102-H102</f>
        <v>2617500</v>
      </c>
    </row>
    <row r="103" spans="1:9" ht="22.5" customHeight="1">
      <c r="A103" s="16"/>
      <c r="B103" s="99" t="s">
        <v>447</v>
      </c>
      <c r="C103" s="105"/>
      <c r="D103" s="105"/>
      <c r="E103" s="105" t="s">
        <v>600</v>
      </c>
      <c r="F103" s="106">
        <v>349000</v>
      </c>
      <c r="G103" s="106">
        <v>0</v>
      </c>
      <c r="H103" s="106">
        <v>0</v>
      </c>
      <c r="I103" s="107">
        <f>F103+G103-H103</f>
        <v>349000</v>
      </c>
    </row>
    <row r="104" spans="1:9" ht="24.75" customHeight="1">
      <c r="A104" s="167" t="s">
        <v>392</v>
      </c>
      <c r="B104" s="169" t="s">
        <v>85</v>
      </c>
      <c r="C104" s="168" t="s">
        <v>86</v>
      </c>
      <c r="D104" s="168"/>
      <c r="E104" s="168"/>
      <c r="F104" s="164">
        <f aca="true" t="shared" si="5" ref="F104:I105">F105</f>
        <v>0</v>
      </c>
      <c r="G104" s="164">
        <f t="shared" si="5"/>
        <v>0</v>
      </c>
      <c r="H104" s="164">
        <f t="shared" si="5"/>
        <v>0</v>
      </c>
      <c r="I104" s="165">
        <f t="shared" si="5"/>
        <v>0</v>
      </c>
    </row>
    <row r="105" spans="1:9" ht="16.5" customHeight="1">
      <c r="A105" s="16" t="s">
        <v>24</v>
      </c>
      <c r="B105" s="99" t="s">
        <v>91</v>
      </c>
      <c r="C105" s="105"/>
      <c r="D105" s="105" t="s">
        <v>92</v>
      </c>
      <c r="E105" s="105"/>
      <c r="F105" s="106">
        <f t="shared" si="5"/>
        <v>0</v>
      </c>
      <c r="G105" s="106">
        <f t="shared" si="5"/>
        <v>0</v>
      </c>
      <c r="H105" s="106">
        <f t="shared" si="5"/>
        <v>0</v>
      </c>
      <c r="I105" s="107">
        <f t="shared" si="5"/>
        <v>0</v>
      </c>
    </row>
    <row r="106" spans="1:11" ht="23.25" customHeight="1">
      <c r="A106" s="16"/>
      <c r="B106" s="99" t="s">
        <v>447</v>
      </c>
      <c r="C106" s="105"/>
      <c r="D106" s="105"/>
      <c r="E106" s="105" t="s">
        <v>545</v>
      </c>
      <c r="F106" s="211">
        <v>0</v>
      </c>
      <c r="G106" s="106">
        <v>0</v>
      </c>
      <c r="H106" s="106">
        <v>0</v>
      </c>
      <c r="I106" s="107">
        <f>F106+G106-H106</f>
        <v>0</v>
      </c>
      <c r="K106" s="259"/>
    </row>
    <row r="107" spans="1:9" s="20" customFormat="1" ht="31.5" customHeight="1">
      <c r="A107" s="77" t="s">
        <v>384</v>
      </c>
      <c r="B107" s="127" t="s">
        <v>504</v>
      </c>
      <c r="C107" s="77"/>
      <c r="D107" s="77"/>
      <c r="E107" s="77"/>
      <c r="F107" s="159">
        <f>F108+F112+F114+F116+F118+F121+F124</f>
        <v>1454174</v>
      </c>
      <c r="G107" s="159">
        <f>G108+G112+G114+G116+G118+G121+G124</f>
        <v>40988</v>
      </c>
      <c r="H107" s="159">
        <f>H108+H112+H114+H116+H118+H121+H124</f>
        <v>66928</v>
      </c>
      <c r="I107" s="130">
        <f>I108+I112+I114+I116+I118+I121+I124</f>
        <v>1428234</v>
      </c>
    </row>
    <row r="108" spans="1:9" s="20" customFormat="1" ht="18" customHeight="1">
      <c r="A108" s="173" t="s">
        <v>386</v>
      </c>
      <c r="B108" s="174" t="s">
        <v>27</v>
      </c>
      <c r="C108" s="173">
        <v>600</v>
      </c>
      <c r="D108" s="173"/>
      <c r="E108" s="173"/>
      <c r="F108" s="164">
        <f>F109</f>
        <v>176435</v>
      </c>
      <c r="G108" s="164">
        <f>G109</f>
        <v>7320</v>
      </c>
      <c r="H108" s="164">
        <f>H109</f>
        <v>0</v>
      </c>
      <c r="I108" s="165">
        <f>I109</f>
        <v>183755</v>
      </c>
    </row>
    <row r="109" spans="1:9" ht="15.75" customHeight="1">
      <c r="A109" s="4" t="s">
        <v>24</v>
      </c>
      <c r="B109" s="99" t="s">
        <v>29</v>
      </c>
      <c r="C109" s="4"/>
      <c r="D109" s="4">
        <v>60014</v>
      </c>
      <c r="E109" s="4"/>
      <c r="F109" s="106">
        <f>F110+F111</f>
        <v>176435</v>
      </c>
      <c r="G109" s="106">
        <f>G110+G111</f>
        <v>7320</v>
      </c>
      <c r="H109" s="106">
        <f>H110+H111</f>
        <v>0</v>
      </c>
      <c r="I109" s="106">
        <f>I110+I111</f>
        <v>183755</v>
      </c>
    </row>
    <row r="110" spans="1:9" ht="22.5" customHeight="1">
      <c r="A110" s="112"/>
      <c r="B110" s="139" t="s">
        <v>505</v>
      </c>
      <c r="C110" s="111"/>
      <c r="D110" s="111"/>
      <c r="E110" s="111">
        <v>6610</v>
      </c>
      <c r="F110" s="113">
        <v>60000</v>
      </c>
      <c r="G110" s="113">
        <v>7320</v>
      </c>
      <c r="H110" s="113">
        <v>0</v>
      </c>
      <c r="I110" s="107">
        <f t="shared" si="4"/>
        <v>67320</v>
      </c>
    </row>
    <row r="111" spans="1:9" ht="22.5" customHeight="1">
      <c r="A111" s="112"/>
      <c r="B111" s="139" t="s">
        <v>505</v>
      </c>
      <c r="C111" s="111"/>
      <c r="D111" s="111"/>
      <c r="E111" s="111">
        <v>6619</v>
      </c>
      <c r="F111" s="113">
        <v>116435</v>
      </c>
      <c r="G111" s="113">
        <v>0</v>
      </c>
      <c r="H111" s="113">
        <v>0</v>
      </c>
      <c r="I111" s="107">
        <f t="shared" si="4"/>
        <v>116435</v>
      </c>
    </row>
    <row r="112" spans="1:9" s="20" customFormat="1" ht="16.5" customHeight="1">
      <c r="A112" s="175" t="s">
        <v>387</v>
      </c>
      <c r="B112" s="176" t="s">
        <v>55</v>
      </c>
      <c r="C112" s="170">
        <v>750</v>
      </c>
      <c r="D112" s="170"/>
      <c r="E112" s="170"/>
      <c r="F112" s="164">
        <f>F113</f>
        <v>0</v>
      </c>
      <c r="G112" s="164">
        <f>G113</f>
        <v>0</v>
      </c>
      <c r="H112" s="164">
        <f>H113</f>
        <v>0</v>
      </c>
      <c r="I112" s="165">
        <f>I113</f>
        <v>0</v>
      </c>
    </row>
    <row r="113" spans="1:9" s="20" customFormat="1" ht="14.25" customHeight="1">
      <c r="A113" s="209" t="s">
        <v>441</v>
      </c>
      <c r="B113" s="208" t="s">
        <v>445</v>
      </c>
      <c r="C113" s="207"/>
      <c r="D113" s="210">
        <v>75020</v>
      </c>
      <c r="E113" s="210">
        <v>6610</v>
      </c>
      <c r="F113" s="211">
        <v>0</v>
      </c>
      <c r="G113" s="211">
        <v>0</v>
      </c>
      <c r="H113" s="211">
        <v>0</v>
      </c>
      <c r="I113" s="205">
        <f>F113+G113-H113</f>
        <v>0</v>
      </c>
    </row>
    <row r="114" spans="1:9" s="20" customFormat="1" ht="16.5" customHeight="1">
      <c r="A114" s="175" t="s">
        <v>388</v>
      </c>
      <c r="B114" s="176" t="s">
        <v>77</v>
      </c>
      <c r="C114" s="170">
        <v>851</v>
      </c>
      <c r="D114" s="206"/>
      <c r="E114" s="206"/>
      <c r="F114" s="164">
        <f>F115</f>
        <v>411588</v>
      </c>
      <c r="G114" s="164">
        <f>G115</f>
        <v>0</v>
      </c>
      <c r="H114" s="164">
        <f>H115</f>
        <v>0</v>
      </c>
      <c r="I114" s="165">
        <f t="shared" si="4"/>
        <v>411588</v>
      </c>
    </row>
    <row r="115" spans="1:9" ht="15" customHeight="1">
      <c r="A115" s="102" t="s">
        <v>24</v>
      </c>
      <c r="B115" s="99" t="s">
        <v>436</v>
      </c>
      <c r="C115" s="4"/>
      <c r="D115" s="4">
        <v>85111</v>
      </c>
      <c r="E115" s="4">
        <v>6619</v>
      </c>
      <c r="F115" s="106">
        <v>411588</v>
      </c>
      <c r="G115" s="106">
        <v>0</v>
      </c>
      <c r="H115" s="106">
        <v>0</v>
      </c>
      <c r="I115" s="107">
        <f t="shared" si="4"/>
        <v>411588</v>
      </c>
    </row>
    <row r="116" spans="1:9" s="20" customFormat="1" ht="23.25" customHeight="1">
      <c r="A116" s="166" t="s">
        <v>390</v>
      </c>
      <c r="B116" s="169" t="s">
        <v>369</v>
      </c>
      <c r="C116" s="177">
        <v>754</v>
      </c>
      <c r="D116" s="178"/>
      <c r="E116" s="178"/>
      <c r="F116" s="164">
        <f>F117</f>
        <v>18500</v>
      </c>
      <c r="G116" s="164">
        <f>G117</f>
        <v>5000</v>
      </c>
      <c r="H116" s="164">
        <f>H117</f>
        <v>0</v>
      </c>
      <c r="I116" s="165">
        <f>I117</f>
        <v>23500</v>
      </c>
    </row>
    <row r="117" spans="1:9" ht="15.75" customHeight="1">
      <c r="A117" s="102" t="s">
        <v>24</v>
      </c>
      <c r="B117" s="99" t="s">
        <v>99</v>
      </c>
      <c r="C117" s="114"/>
      <c r="D117" s="112">
        <v>75411</v>
      </c>
      <c r="E117" s="112">
        <v>2310</v>
      </c>
      <c r="F117" s="106">
        <v>18500</v>
      </c>
      <c r="G117" s="106">
        <v>5000</v>
      </c>
      <c r="H117" s="106">
        <v>0</v>
      </c>
      <c r="I117" s="107">
        <f t="shared" si="4"/>
        <v>23500</v>
      </c>
    </row>
    <row r="118" spans="1:9" ht="15.75" customHeight="1">
      <c r="A118" s="230" t="s">
        <v>392</v>
      </c>
      <c r="B118" s="231" t="s">
        <v>533</v>
      </c>
      <c r="C118" s="232">
        <v>803</v>
      </c>
      <c r="D118" s="233"/>
      <c r="E118" s="233"/>
      <c r="F118" s="234">
        <f>F119+F120</f>
        <v>68120</v>
      </c>
      <c r="G118" s="234">
        <f>G119+G120</f>
        <v>0</v>
      </c>
      <c r="H118" s="234">
        <f>H119+H120</f>
        <v>0</v>
      </c>
      <c r="I118" s="234">
        <f>I119+I120</f>
        <v>68120</v>
      </c>
    </row>
    <row r="119" spans="1:9" ht="15.75" customHeight="1">
      <c r="A119" s="102" t="s">
        <v>441</v>
      </c>
      <c r="B119" s="99" t="s">
        <v>534</v>
      </c>
      <c r="C119" s="114"/>
      <c r="D119" s="112">
        <v>80309</v>
      </c>
      <c r="E119" s="112">
        <v>2328</v>
      </c>
      <c r="F119" s="106">
        <v>51090</v>
      </c>
      <c r="G119" s="106">
        <v>0</v>
      </c>
      <c r="H119" s="106">
        <v>0</v>
      </c>
      <c r="I119" s="107">
        <f t="shared" si="4"/>
        <v>51090</v>
      </c>
    </row>
    <row r="120" spans="1:9" ht="15.75" customHeight="1">
      <c r="A120" s="3" t="s">
        <v>25</v>
      </c>
      <c r="B120" s="99" t="s">
        <v>534</v>
      </c>
      <c r="C120" s="114"/>
      <c r="D120" s="112"/>
      <c r="E120" s="112">
        <v>2329</v>
      </c>
      <c r="F120" s="106">
        <v>17030</v>
      </c>
      <c r="G120" s="106">
        <v>0</v>
      </c>
      <c r="H120" s="106">
        <v>0</v>
      </c>
      <c r="I120" s="107">
        <f t="shared" si="4"/>
        <v>17030</v>
      </c>
    </row>
    <row r="121" spans="1:9" ht="23.25" customHeight="1">
      <c r="A121" s="166" t="s">
        <v>430</v>
      </c>
      <c r="B121" s="169" t="s">
        <v>85</v>
      </c>
      <c r="C121" s="177">
        <v>854</v>
      </c>
      <c r="D121" s="178"/>
      <c r="E121" s="178"/>
      <c r="F121" s="164">
        <f>F122+F123</f>
        <v>315598</v>
      </c>
      <c r="G121" s="164">
        <f>G122+G123</f>
        <v>22091</v>
      </c>
      <c r="H121" s="164">
        <f>H122+H123</f>
        <v>22091</v>
      </c>
      <c r="I121" s="164">
        <f>I122+I123</f>
        <v>315598</v>
      </c>
    </row>
    <row r="122" spans="1:9" ht="15.75" customHeight="1">
      <c r="A122" s="102" t="s">
        <v>24</v>
      </c>
      <c r="B122" s="99" t="s">
        <v>535</v>
      </c>
      <c r="C122" s="114"/>
      <c r="D122" s="112">
        <v>85415</v>
      </c>
      <c r="E122" s="112">
        <v>2328</v>
      </c>
      <c r="F122" s="106">
        <v>236698</v>
      </c>
      <c r="G122" s="106">
        <v>0</v>
      </c>
      <c r="H122" s="106">
        <v>22091</v>
      </c>
      <c r="I122" s="107">
        <f t="shared" si="4"/>
        <v>214607</v>
      </c>
    </row>
    <row r="123" spans="1:9" ht="15.75" customHeight="1">
      <c r="A123" s="102" t="s">
        <v>25</v>
      </c>
      <c r="B123" s="99" t="s">
        <v>535</v>
      </c>
      <c r="C123" s="114"/>
      <c r="D123" s="112"/>
      <c r="E123" s="112">
        <v>2329</v>
      </c>
      <c r="F123" s="106">
        <v>78900</v>
      </c>
      <c r="G123" s="106">
        <v>22091</v>
      </c>
      <c r="H123" s="106">
        <v>0</v>
      </c>
      <c r="I123" s="107">
        <f t="shared" si="4"/>
        <v>100991</v>
      </c>
    </row>
    <row r="124" spans="1:9" ht="19.5" customHeight="1">
      <c r="A124" s="166" t="s">
        <v>431</v>
      </c>
      <c r="B124" s="169" t="s">
        <v>270</v>
      </c>
      <c r="C124" s="177">
        <v>852</v>
      </c>
      <c r="D124" s="178"/>
      <c r="E124" s="178"/>
      <c r="F124" s="164">
        <f>F125+F126</f>
        <v>463933</v>
      </c>
      <c r="G124" s="164">
        <f>G125+G126</f>
        <v>6577</v>
      </c>
      <c r="H124" s="164">
        <f>H125+H126</f>
        <v>44837</v>
      </c>
      <c r="I124" s="165">
        <f>I125+I126</f>
        <v>425673</v>
      </c>
    </row>
    <row r="125" spans="1:9" ht="16.5" customHeight="1">
      <c r="A125" s="235" t="s">
        <v>24</v>
      </c>
      <c r="B125" s="214" t="s">
        <v>591</v>
      </c>
      <c r="C125" s="224"/>
      <c r="D125" s="225">
        <v>85201</v>
      </c>
      <c r="E125" s="225">
        <v>2320</v>
      </c>
      <c r="F125" s="211">
        <v>448371</v>
      </c>
      <c r="G125" s="211">
        <v>0</v>
      </c>
      <c r="H125" s="213">
        <v>44837</v>
      </c>
      <c r="I125" s="107">
        <f>F125+G125-H125</f>
        <v>403534</v>
      </c>
    </row>
    <row r="126" spans="1:9" ht="17.25" customHeight="1">
      <c r="A126" s="102" t="s">
        <v>24</v>
      </c>
      <c r="B126" s="99" t="s">
        <v>496</v>
      </c>
      <c r="C126" s="114"/>
      <c r="D126" s="112">
        <v>85204</v>
      </c>
      <c r="E126" s="112">
        <v>2320</v>
      </c>
      <c r="F126" s="106">
        <v>15562</v>
      </c>
      <c r="G126" s="106">
        <v>6577</v>
      </c>
      <c r="H126" s="106">
        <v>0</v>
      </c>
      <c r="I126" s="107">
        <f>F126+G126-H126</f>
        <v>22139</v>
      </c>
    </row>
    <row r="127" spans="1:9" s="20" customFormat="1" ht="27.75" customHeight="1">
      <c r="A127" s="79" t="s">
        <v>397</v>
      </c>
      <c r="B127" s="127" t="s">
        <v>450</v>
      </c>
      <c r="C127" s="77"/>
      <c r="D127" s="100"/>
      <c r="E127" s="77"/>
      <c r="F127" s="159">
        <f>F128+F130+F132+F137+F140+F143+F240</f>
        <v>2918110</v>
      </c>
      <c r="G127" s="159">
        <f>G128+G130+G132+G137+G140+G143+G240</f>
        <v>1171</v>
      </c>
      <c r="H127" s="159">
        <f>H128+H130+H132+H137+H140+H143+H240</f>
        <v>0</v>
      </c>
      <c r="I127" s="130">
        <f>I128+I130+I132+I137+I140+I143+I240</f>
        <v>2919281</v>
      </c>
    </row>
    <row r="128" spans="1:9" s="20" customFormat="1" ht="17.25" customHeight="1">
      <c r="A128" s="166" t="s">
        <v>386</v>
      </c>
      <c r="B128" s="169" t="s">
        <v>23</v>
      </c>
      <c r="C128" s="168" t="s">
        <v>277</v>
      </c>
      <c r="D128" s="168"/>
      <c r="E128" s="170"/>
      <c r="F128" s="171">
        <f>F129</f>
        <v>40000</v>
      </c>
      <c r="G128" s="171">
        <f>G129</f>
        <v>0</v>
      </c>
      <c r="H128" s="171">
        <f>H129</f>
        <v>0</v>
      </c>
      <c r="I128" s="167">
        <f>I129</f>
        <v>40000</v>
      </c>
    </row>
    <row r="129" spans="1:9" ht="24" customHeight="1">
      <c r="A129" s="102"/>
      <c r="B129" s="99" t="s">
        <v>179</v>
      </c>
      <c r="C129" s="4"/>
      <c r="D129" s="105" t="s">
        <v>282</v>
      </c>
      <c r="E129" s="4">
        <v>2110</v>
      </c>
      <c r="F129" s="106">
        <v>40000</v>
      </c>
      <c r="G129" s="106">
        <v>0</v>
      </c>
      <c r="H129" s="106">
        <v>0</v>
      </c>
      <c r="I129" s="107">
        <f t="shared" si="4"/>
        <v>40000</v>
      </c>
    </row>
    <row r="130" spans="1:9" s="20" customFormat="1" ht="15.75" customHeight="1">
      <c r="A130" s="179" t="s">
        <v>387</v>
      </c>
      <c r="B130" s="180" t="s">
        <v>130</v>
      </c>
      <c r="C130" s="173">
        <v>700</v>
      </c>
      <c r="D130" s="181"/>
      <c r="E130" s="173"/>
      <c r="F130" s="182">
        <f>F131</f>
        <v>55000</v>
      </c>
      <c r="G130" s="182">
        <f>G131</f>
        <v>0</v>
      </c>
      <c r="H130" s="182">
        <f>H131</f>
        <v>0</v>
      </c>
      <c r="I130" s="167">
        <f>I131</f>
        <v>55000</v>
      </c>
    </row>
    <row r="131" spans="1:9" ht="21.75" customHeight="1">
      <c r="A131" s="140"/>
      <c r="B131" s="110" t="s">
        <v>34</v>
      </c>
      <c r="C131" s="111"/>
      <c r="D131" s="141" t="s">
        <v>303</v>
      </c>
      <c r="E131" s="111">
        <v>2110</v>
      </c>
      <c r="F131" s="146">
        <v>55000</v>
      </c>
      <c r="G131" s="146">
        <v>0</v>
      </c>
      <c r="H131" s="146">
        <v>0</v>
      </c>
      <c r="I131" s="107">
        <f t="shared" si="4"/>
        <v>55000</v>
      </c>
    </row>
    <row r="132" spans="1:9" s="20" customFormat="1" ht="16.5" customHeight="1">
      <c r="A132" s="179" t="s">
        <v>388</v>
      </c>
      <c r="B132" s="180" t="s">
        <v>132</v>
      </c>
      <c r="C132" s="173">
        <v>710</v>
      </c>
      <c r="D132" s="181"/>
      <c r="E132" s="173"/>
      <c r="F132" s="182">
        <f>F133+F134+F135+F136</f>
        <v>202852</v>
      </c>
      <c r="G132" s="182">
        <f>G133+G134+G135+G136</f>
        <v>0</v>
      </c>
      <c r="H132" s="182">
        <f>H133+H134+H135+H136</f>
        <v>0</v>
      </c>
      <c r="I132" s="167">
        <f>I133+I134+I135+I136</f>
        <v>202852</v>
      </c>
    </row>
    <row r="133" spans="1:9" ht="23.25" customHeight="1">
      <c r="A133" s="140" t="s">
        <v>24</v>
      </c>
      <c r="B133" s="110" t="s">
        <v>313</v>
      </c>
      <c r="C133" s="111"/>
      <c r="D133" s="141" t="s">
        <v>312</v>
      </c>
      <c r="E133" s="111">
        <v>2110</v>
      </c>
      <c r="F133" s="146">
        <v>42000</v>
      </c>
      <c r="G133" s="146">
        <v>0</v>
      </c>
      <c r="H133" s="146">
        <v>0</v>
      </c>
      <c r="I133" s="107">
        <f t="shared" si="4"/>
        <v>42000</v>
      </c>
    </row>
    <row r="134" spans="1:9" ht="22.5" customHeight="1">
      <c r="A134" s="140" t="s">
        <v>25</v>
      </c>
      <c r="B134" s="110" t="s">
        <v>315</v>
      </c>
      <c r="C134" s="111"/>
      <c r="D134" s="141" t="s">
        <v>314</v>
      </c>
      <c r="E134" s="111">
        <v>2110</v>
      </c>
      <c r="F134" s="146">
        <v>8000</v>
      </c>
      <c r="G134" s="146">
        <v>0</v>
      </c>
      <c r="H134" s="146">
        <v>0</v>
      </c>
      <c r="I134" s="107">
        <f t="shared" si="4"/>
        <v>8000</v>
      </c>
    </row>
    <row r="135" spans="1:9" ht="16.5" customHeight="1">
      <c r="A135" s="140" t="s">
        <v>71</v>
      </c>
      <c r="B135" s="110" t="s">
        <v>317</v>
      </c>
      <c r="C135" s="111"/>
      <c r="D135" s="141" t="s">
        <v>316</v>
      </c>
      <c r="E135" s="111">
        <v>2110</v>
      </c>
      <c r="F135" s="146">
        <v>149352</v>
      </c>
      <c r="G135" s="146">
        <v>0</v>
      </c>
      <c r="H135" s="146">
        <v>0</v>
      </c>
      <c r="I135" s="107">
        <f t="shared" si="4"/>
        <v>149352</v>
      </c>
    </row>
    <row r="136" spans="1:9" ht="15" customHeight="1">
      <c r="A136" s="140"/>
      <c r="B136" s="99" t="s">
        <v>465</v>
      </c>
      <c r="C136" s="111"/>
      <c r="D136" s="141" t="s">
        <v>316</v>
      </c>
      <c r="E136" s="111">
        <v>6410</v>
      </c>
      <c r="F136" s="146">
        <v>3500</v>
      </c>
      <c r="G136" s="146">
        <v>0</v>
      </c>
      <c r="H136" s="146">
        <v>0</v>
      </c>
      <c r="I136" s="107">
        <f t="shared" si="4"/>
        <v>3500</v>
      </c>
    </row>
    <row r="137" spans="1:9" s="20" customFormat="1" ht="19.5" customHeight="1">
      <c r="A137" s="179" t="s">
        <v>390</v>
      </c>
      <c r="B137" s="180" t="s">
        <v>55</v>
      </c>
      <c r="C137" s="173">
        <v>750</v>
      </c>
      <c r="D137" s="181"/>
      <c r="E137" s="173"/>
      <c r="F137" s="182">
        <f>F138+F139</f>
        <v>107258</v>
      </c>
      <c r="G137" s="182">
        <f>G138+G139</f>
        <v>0</v>
      </c>
      <c r="H137" s="182">
        <f>H138+H139</f>
        <v>0</v>
      </c>
      <c r="I137" s="167">
        <f>I138+I139</f>
        <v>107258</v>
      </c>
    </row>
    <row r="138" spans="1:9" ht="18" customHeight="1">
      <c r="A138" s="140" t="s">
        <v>24</v>
      </c>
      <c r="B138" s="110" t="s">
        <v>325</v>
      </c>
      <c r="C138" s="111"/>
      <c r="D138" s="141" t="s">
        <v>324</v>
      </c>
      <c r="E138" s="111">
        <v>2110</v>
      </c>
      <c r="F138" s="146">
        <v>94258</v>
      </c>
      <c r="G138" s="146">
        <v>0</v>
      </c>
      <c r="H138" s="146">
        <v>0</v>
      </c>
      <c r="I138" s="107">
        <f t="shared" si="4"/>
        <v>94258</v>
      </c>
    </row>
    <row r="139" spans="1:9" ht="19.5" customHeight="1">
      <c r="A139" s="140" t="s">
        <v>25</v>
      </c>
      <c r="B139" s="110" t="s">
        <v>328</v>
      </c>
      <c r="C139" s="111"/>
      <c r="D139" s="141" t="s">
        <v>327</v>
      </c>
      <c r="E139" s="111">
        <v>2110</v>
      </c>
      <c r="F139" s="146">
        <v>13000</v>
      </c>
      <c r="G139" s="146">
        <v>0</v>
      </c>
      <c r="H139" s="146">
        <v>0</v>
      </c>
      <c r="I139" s="107">
        <f t="shared" si="4"/>
        <v>13000</v>
      </c>
    </row>
    <row r="140" spans="1:9" s="20" customFormat="1" ht="27.75" customHeight="1">
      <c r="A140" s="179" t="s">
        <v>392</v>
      </c>
      <c r="B140" s="180" t="s">
        <v>369</v>
      </c>
      <c r="C140" s="173">
        <v>754</v>
      </c>
      <c r="D140" s="181"/>
      <c r="E140" s="173"/>
      <c r="F140" s="182">
        <f>F141+F142</f>
        <v>2026000</v>
      </c>
      <c r="G140" s="182">
        <f>G141+G142</f>
        <v>0</v>
      </c>
      <c r="H140" s="182">
        <f>H141+H142</f>
        <v>0</v>
      </c>
      <c r="I140" s="167">
        <f>I141+I142</f>
        <v>2026000</v>
      </c>
    </row>
    <row r="141" spans="1:9" ht="25.5" customHeight="1">
      <c r="A141" s="140" t="s">
        <v>24</v>
      </c>
      <c r="B141" s="110" t="s">
        <v>100</v>
      </c>
      <c r="C141" s="111"/>
      <c r="D141" s="141" t="s">
        <v>341</v>
      </c>
      <c r="E141" s="111">
        <v>2110</v>
      </c>
      <c r="F141" s="146">
        <v>2007000</v>
      </c>
      <c r="G141" s="146">
        <v>0</v>
      </c>
      <c r="H141" s="146">
        <v>0</v>
      </c>
      <c r="I141" s="107">
        <f t="shared" si="4"/>
        <v>2007000</v>
      </c>
    </row>
    <row r="142" spans="1:9" ht="19.5" customHeight="1">
      <c r="A142" s="140" t="s">
        <v>25</v>
      </c>
      <c r="B142" s="110" t="s">
        <v>497</v>
      </c>
      <c r="C142" s="111"/>
      <c r="D142" s="141" t="s">
        <v>498</v>
      </c>
      <c r="E142" s="111">
        <v>6410</v>
      </c>
      <c r="F142" s="146">
        <v>19000</v>
      </c>
      <c r="G142" s="146">
        <v>0</v>
      </c>
      <c r="H142" s="146">
        <v>0</v>
      </c>
      <c r="I142" s="107">
        <f t="shared" si="4"/>
        <v>19000</v>
      </c>
    </row>
    <row r="143" spans="1:9" s="20" customFormat="1" ht="18" customHeight="1">
      <c r="A143" s="179" t="s">
        <v>430</v>
      </c>
      <c r="B143" s="180" t="s">
        <v>77</v>
      </c>
      <c r="C143" s="173">
        <v>851</v>
      </c>
      <c r="D143" s="181"/>
      <c r="E143" s="173"/>
      <c r="F143" s="182">
        <f>F144</f>
        <v>477000</v>
      </c>
      <c r="G143" s="182">
        <f>G144</f>
        <v>0</v>
      </c>
      <c r="H143" s="182">
        <f>H144</f>
        <v>0</v>
      </c>
      <c r="I143" s="167">
        <f>I144</f>
        <v>477000</v>
      </c>
    </row>
    <row r="144" spans="1:9" ht="34.5" customHeight="1">
      <c r="A144" s="140"/>
      <c r="B144" s="110" t="s">
        <v>439</v>
      </c>
      <c r="C144" s="111"/>
      <c r="D144" s="141">
        <v>85156</v>
      </c>
      <c r="E144" s="111">
        <v>2110</v>
      </c>
      <c r="F144" s="147">
        <v>477000</v>
      </c>
      <c r="G144" s="147">
        <v>0</v>
      </c>
      <c r="H144" s="147">
        <v>0</v>
      </c>
      <c r="I144" s="107">
        <f t="shared" si="4"/>
        <v>477000</v>
      </c>
    </row>
    <row r="145" spans="1:9" ht="15.75" customHeight="1" hidden="1">
      <c r="A145" s="102" t="s">
        <v>81</v>
      </c>
      <c r="B145" s="99" t="s">
        <v>107</v>
      </c>
      <c r="C145" s="4"/>
      <c r="D145" s="4">
        <v>85326</v>
      </c>
      <c r="E145" s="4"/>
      <c r="F145" s="107"/>
      <c r="G145" s="107"/>
      <c r="H145" s="107"/>
      <c r="I145" s="107">
        <f t="shared" si="4"/>
        <v>0</v>
      </c>
    </row>
    <row r="146" spans="1:9" ht="24" customHeight="1" hidden="1">
      <c r="A146" s="102"/>
      <c r="B146" s="99" t="s">
        <v>102</v>
      </c>
      <c r="C146" s="4"/>
      <c r="D146" s="4"/>
      <c r="E146" s="4">
        <v>213</v>
      </c>
      <c r="F146" s="16"/>
      <c r="G146" s="16"/>
      <c r="H146" s="16"/>
      <c r="I146" s="107">
        <f t="shared" si="4"/>
        <v>0</v>
      </c>
    </row>
    <row r="147" spans="1:9" ht="19.5" customHeight="1" hidden="1">
      <c r="A147" s="102" t="s">
        <v>84</v>
      </c>
      <c r="B147" s="99" t="s">
        <v>358</v>
      </c>
      <c r="C147" s="4"/>
      <c r="D147" s="4">
        <v>85333</v>
      </c>
      <c r="E147" s="4"/>
      <c r="F147" s="107"/>
      <c r="G147" s="107"/>
      <c r="H147" s="107"/>
      <c r="I147" s="107">
        <f t="shared" si="4"/>
        <v>0</v>
      </c>
    </row>
    <row r="148" spans="1:9" ht="24" customHeight="1" hidden="1">
      <c r="A148" s="102"/>
      <c r="B148" s="99" t="s">
        <v>102</v>
      </c>
      <c r="C148" s="4"/>
      <c r="D148" s="4"/>
      <c r="E148" s="4">
        <v>213</v>
      </c>
      <c r="F148" s="16"/>
      <c r="G148" s="16"/>
      <c r="H148" s="16"/>
      <c r="I148" s="107">
        <f t="shared" si="4"/>
        <v>0</v>
      </c>
    </row>
    <row r="149" spans="1:9" ht="28.5" customHeight="1" hidden="1">
      <c r="A149" s="102" t="s">
        <v>390</v>
      </c>
      <c r="B149" s="99" t="s">
        <v>85</v>
      </c>
      <c r="C149" s="4">
        <v>854</v>
      </c>
      <c r="D149" s="4"/>
      <c r="E149" s="4"/>
      <c r="F149" s="16"/>
      <c r="G149" s="16"/>
      <c r="H149" s="16"/>
      <c r="I149" s="107">
        <f t="shared" si="4"/>
        <v>0</v>
      </c>
    </row>
    <row r="150" spans="1:9" ht="35.25" customHeight="1" hidden="1">
      <c r="A150" s="102" t="s">
        <v>24</v>
      </c>
      <c r="B150" s="99" t="s">
        <v>87</v>
      </c>
      <c r="C150" s="4"/>
      <c r="D150" s="4">
        <v>85403</v>
      </c>
      <c r="E150" s="4"/>
      <c r="F150" s="16"/>
      <c r="G150" s="16"/>
      <c r="H150" s="16"/>
      <c r="I150" s="107">
        <f t="shared" si="4"/>
        <v>0</v>
      </c>
    </row>
    <row r="151" spans="1:9" ht="30.75" customHeight="1" hidden="1">
      <c r="A151" s="102"/>
      <c r="B151" s="99" t="s">
        <v>102</v>
      </c>
      <c r="C151" s="4"/>
      <c r="D151" s="4"/>
      <c r="E151" s="4">
        <v>213</v>
      </c>
      <c r="F151" s="16"/>
      <c r="G151" s="16"/>
      <c r="H151" s="16"/>
      <c r="I151" s="107">
        <f t="shared" si="4"/>
        <v>0</v>
      </c>
    </row>
    <row r="152" spans="1:9" ht="33" customHeight="1" hidden="1">
      <c r="A152" s="102" t="s">
        <v>25</v>
      </c>
      <c r="B152" s="99" t="s">
        <v>89</v>
      </c>
      <c r="C152" s="4"/>
      <c r="D152" s="4">
        <v>85406</v>
      </c>
      <c r="E152" s="4"/>
      <c r="F152" s="16"/>
      <c r="G152" s="16"/>
      <c r="H152" s="16"/>
      <c r="I152" s="107">
        <f t="shared" si="4"/>
        <v>0</v>
      </c>
    </row>
    <row r="153" spans="1:9" ht="35.25" customHeight="1" hidden="1">
      <c r="A153" s="102"/>
      <c r="B153" s="99" t="s">
        <v>102</v>
      </c>
      <c r="C153" s="4"/>
      <c r="D153" s="4"/>
      <c r="E153" s="4">
        <v>213</v>
      </c>
      <c r="F153" s="16"/>
      <c r="G153" s="16"/>
      <c r="H153" s="16"/>
      <c r="I153" s="107">
        <f t="shared" si="4"/>
        <v>0</v>
      </c>
    </row>
    <row r="154" spans="1:9" ht="29.25" customHeight="1" hidden="1">
      <c r="A154" s="102" t="s">
        <v>71</v>
      </c>
      <c r="B154" s="99" t="s">
        <v>91</v>
      </c>
      <c r="C154" s="4"/>
      <c r="D154" s="4">
        <v>85410</v>
      </c>
      <c r="E154" s="4"/>
      <c r="F154" s="16"/>
      <c r="G154" s="16"/>
      <c r="H154" s="16"/>
      <c r="I154" s="107">
        <f t="shared" si="4"/>
        <v>0</v>
      </c>
    </row>
    <row r="155" spans="1:9" ht="35.25" customHeight="1" hidden="1">
      <c r="A155" s="102"/>
      <c r="B155" s="99" t="s">
        <v>102</v>
      </c>
      <c r="C155" s="4"/>
      <c r="D155" s="4"/>
      <c r="E155" s="4">
        <v>213</v>
      </c>
      <c r="F155" s="16"/>
      <c r="G155" s="16"/>
      <c r="H155" s="16"/>
      <c r="I155" s="107">
        <f t="shared" si="4"/>
        <v>0</v>
      </c>
    </row>
    <row r="156" spans="1:9" ht="32.25" customHeight="1" hidden="1">
      <c r="A156" s="102" t="s">
        <v>81</v>
      </c>
      <c r="B156" s="99" t="s">
        <v>108</v>
      </c>
      <c r="C156" s="4"/>
      <c r="D156" s="4">
        <v>85412</v>
      </c>
      <c r="E156" s="4"/>
      <c r="F156" s="16"/>
      <c r="G156" s="16"/>
      <c r="H156" s="16"/>
      <c r="I156" s="107">
        <f t="shared" si="4"/>
        <v>0</v>
      </c>
    </row>
    <row r="157" spans="1:9" ht="38.25" customHeight="1" hidden="1">
      <c r="A157" s="102"/>
      <c r="B157" s="99" t="s">
        <v>102</v>
      </c>
      <c r="C157" s="4"/>
      <c r="D157" s="4"/>
      <c r="E157" s="4">
        <v>213</v>
      </c>
      <c r="F157" s="16"/>
      <c r="G157" s="16"/>
      <c r="H157" s="16"/>
      <c r="I157" s="107">
        <f t="shared" si="4"/>
        <v>0</v>
      </c>
    </row>
    <row r="158" spans="1:9" ht="45.75" customHeight="1" hidden="1">
      <c r="A158" s="102" t="s">
        <v>432</v>
      </c>
      <c r="B158" s="99" t="s">
        <v>109</v>
      </c>
      <c r="C158" s="4"/>
      <c r="D158" s="4"/>
      <c r="E158" s="4"/>
      <c r="F158" s="16"/>
      <c r="G158" s="16"/>
      <c r="H158" s="16"/>
      <c r="I158" s="107">
        <f t="shared" si="4"/>
        <v>0</v>
      </c>
    </row>
    <row r="159" spans="1:9" ht="21.75" customHeight="1" hidden="1">
      <c r="A159" s="102" t="s">
        <v>386</v>
      </c>
      <c r="B159" s="99" t="s">
        <v>77</v>
      </c>
      <c r="C159" s="4">
        <v>851</v>
      </c>
      <c r="D159" s="4"/>
      <c r="E159" s="4"/>
      <c r="F159" s="16"/>
      <c r="G159" s="16"/>
      <c r="H159" s="16"/>
      <c r="I159" s="107">
        <f t="shared" si="4"/>
        <v>0</v>
      </c>
    </row>
    <row r="160" spans="1:9" ht="24.75" customHeight="1" hidden="1">
      <c r="A160" s="102" t="s">
        <v>24</v>
      </c>
      <c r="B160" s="99" t="s">
        <v>370</v>
      </c>
      <c r="C160" s="4"/>
      <c r="D160" s="4">
        <v>85111</v>
      </c>
      <c r="E160" s="4"/>
      <c r="F160" s="16"/>
      <c r="G160" s="16"/>
      <c r="H160" s="16"/>
      <c r="I160" s="107">
        <f t="shared" si="4"/>
        <v>0</v>
      </c>
    </row>
    <row r="161" spans="1:9" ht="37.5" customHeight="1" hidden="1">
      <c r="A161" s="102"/>
      <c r="B161" s="99" t="s">
        <v>110</v>
      </c>
      <c r="C161" s="4"/>
      <c r="D161" s="4"/>
      <c r="E161" s="4">
        <v>643</v>
      </c>
      <c r="F161" s="16"/>
      <c r="G161" s="16"/>
      <c r="H161" s="16"/>
      <c r="I161" s="107">
        <f t="shared" si="4"/>
        <v>0</v>
      </c>
    </row>
    <row r="162" spans="1:9" ht="38.25" customHeight="1" hidden="1">
      <c r="A162" s="102" t="s">
        <v>111</v>
      </c>
      <c r="B162" s="99" t="s">
        <v>112</v>
      </c>
      <c r="C162" s="4"/>
      <c r="D162" s="4"/>
      <c r="E162" s="4"/>
      <c r="F162" s="16"/>
      <c r="G162" s="16"/>
      <c r="H162" s="16"/>
      <c r="I162" s="107">
        <f t="shared" si="4"/>
        <v>0</v>
      </c>
    </row>
    <row r="163" spans="1:9" ht="26.25" customHeight="1" hidden="1">
      <c r="A163" s="102" t="s">
        <v>386</v>
      </c>
      <c r="B163" s="99" t="s">
        <v>369</v>
      </c>
      <c r="C163" s="4">
        <v>754</v>
      </c>
      <c r="D163" s="4"/>
      <c r="E163" s="4"/>
      <c r="F163" s="16"/>
      <c r="G163" s="16"/>
      <c r="H163" s="16"/>
      <c r="I163" s="107">
        <f t="shared" si="4"/>
        <v>0</v>
      </c>
    </row>
    <row r="164" spans="1:9" ht="21" customHeight="1" hidden="1">
      <c r="A164" s="102" t="s">
        <v>24</v>
      </c>
      <c r="B164" s="99" t="s">
        <v>331</v>
      </c>
      <c r="C164" s="4"/>
      <c r="D164" s="4">
        <v>75405</v>
      </c>
      <c r="E164" s="4"/>
      <c r="F164" s="16"/>
      <c r="G164" s="16"/>
      <c r="H164" s="16"/>
      <c r="I164" s="107">
        <f t="shared" si="4"/>
        <v>0</v>
      </c>
    </row>
    <row r="165" spans="1:9" ht="42" customHeight="1" hidden="1">
      <c r="A165" s="102"/>
      <c r="B165" s="99" t="s">
        <v>113</v>
      </c>
      <c r="C165" s="4"/>
      <c r="D165" s="4"/>
      <c r="E165" s="4">
        <v>231</v>
      </c>
      <c r="F165" s="16"/>
      <c r="G165" s="16"/>
      <c r="H165" s="16"/>
      <c r="I165" s="107">
        <f t="shared" si="4"/>
        <v>0</v>
      </c>
    </row>
    <row r="166" spans="1:9" ht="20.25" customHeight="1" hidden="1">
      <c r="A166" s="102" t="s">
        <v>387</v>
      </c>
      <c r="B166" s="99" t="s">
        <v>64</v>
      </c>
      <c r="C166" s="4">
        <v>801</v>
      </c>
      <c r="D166" s="4"/>
      <c r="E166" s="4"/>
      <c r="F166" s="16"/>
      <c r="G166" s="16"/>
      <c r="H166" s="16"/>
      <c r="I166" s="107">
        <f t="shared" si="4"/>
        <v>0</v>
      </c>
    </row>
    <row r="167" spans="1:9" ht="20.25" customHeight="1" hidden="1">
      <c r="A167" s="102" t="s">
        <v>24</v>
      </c>
      <c r="B167" s="99" t="s">
        <v>66</v>
      </c>
      <c r="C167" s="4"/>
      <c r="D167" s="4">
        <v>80120</v>
      </c>
      <c r="E167" s="4"/>
      <c r="F167" s="16"/>
      <c r="G167" s="16"/>
      <c r="H167" s="16"/>
      <c r="I167" s="107">
        <f t="shared" si="4"/>
        <v>0</v>
      </c>
    </row>
    <row r="168" spans="1:9" ht="40.5" customHeight="1" hidden="1">
      <c r="A168" s="102"/>
      <c r="B168" s="99" t="s">
        <v>113</v>
      </c>
      <c r="C168" s="4"/>
      <c r="D168" s="4"/>
      <c r="E168" s="4">
        <v>231</v>
      </c>
      <c r="F168" s="16"/>
      <c r="G168" s="16"/>
      <c r="H168" s="16"/>
      <c r="I168" s="107">
        <f t="shared" si="4"/>
        <v>0</v>
      </c>
    </row>
    <row r="169" spans="1:9" ht="19.5" customHeight="1" hidden="1">
      <c r="A169" s="102" t="s">
        <v>25</v>
      </c>
      <c r="B169" s="99" t="s">
        <v>72</v>
      </c>
      <c r="C169" s="4"/>
      <c r="D169" s="4">
        <v>80131</v>
      </c>
      <c r="E169" s="4"/>
      <c r="F169" s="16"/>
      <c r="G169" s="16"/>
      <c r="H169" s="16"/>
      <c r="I169" s="107">
        <f t="shared" si="4"/>
        <v>0</v>
      </c>
    </row>
    <row r="170" spans="1:9" ht="40.5" customHeight="1" hidden="1">
      <c r="A170" s="102"/>
      <c r="B170" s="99" t="s">
        <v>113</v>
      </c>
      <c r="C170" s="4"/>
      <c r="D170" s="4"/>
      <c r="E170" s="4">
        <v>231</v>
      </c>
      <c r="F170" s="16"/>
      <c r="G170" s="16"/>
      <c r="H170" s="16"/>
      <c r="I170" s="107">
        <f t="shared" si="4"/>
        <v>0</v>
      </c>
    </row>
    <row r="171" spans="1:9" ht="42" customHeight="1" hidden="1">
      <c r="A171" s="102" t="s">
        <v>114</v>
      </c>
      <c r="B171" s="99" t="s">
        <v>115</v>
      </c>
      <c r="C171" s="105"/>
      <c r="D171" s="105"/>
      <c r="E171" s="105"/>
      <c r="F171" s="16"/>
      <c r="G171" s="16"/>
      <c r="H171" s="16"/>
      <c r="I171" s="107">
        <f t="shared" si="4"/>
        <v>0</v>
      </c>
    </row>
    <row r="172" spans="1:9" ht="18.75" customHeight="1" hidden="1">
      <c r="A172" s="102" t="s">
        <v>386</v>
      </c>
      <c r="B172" s="99" t="s">
        <v>77</v>
      </c>
      <c r="C172" s="105" t="s">
        <v>343</v>
      </c>
      <c r="D172" s="105"/>
      <c r="E172" s="105"/>
      <c r="F172" s="16"/>
      <c r="G172" s="16"/>
      <c r="H172" s="16"/>
      <c r="I172" s="107">
        <f t="shared" si="4"/>
        <v>0</v>
      </c>
    </row>
    <row r="173" spans="1:9" ht="18.75" customHeight="1" hidden="1">
      <c r="A173" s="102" t="s">
        <v>24</v>
      </c>
      <c r="B173" s="99" t="s">
        <v>370</v>
      </c>
      <c r="C173" s="105"/>
      <c r="D173" s="105" t="s">
        <v>78</v>
      </c>
      <c r="E173" s="105"/>
      <c r="F173" s="16"/>
      <c r="G173" s="16"/>
      <c r="H173" s="16"/>
      <c r="I173" s="107">
        <f t="shared" si="4"/>
        <v>0</v>
      </c>
    </row>
    <row r="174" spans="1:9" ht="55.5" customHeight="1" hidden="1">
      <c r="A174" s="102"/>
      <c r="B174" s="99" t="s">
        <v>116</v>
      </c>
      <c r="C174" s="105"/>
      <c r="D174" s="105"/>
      <c r="E174" s="105" t="s">
        <v>117</v>
      </c>
      <c r="F174" s="16"/>
      <c r="G174" s="16"/>
      <c r="H174" s="16"/>
      <c r="I174" s="107">
        <f t="shared" si="4"/>
        <v>0</v>
      </c>
    </row>
    <row r="175" spans="1:9" ht="24.75" customHeight="1" hidden="1">
      <c r="A175" s="102" t="s">
        <v>25</v>
      </c>
      <c r="B175" s="99" t="s">
        <v>118</v>
      </c>
      <c r="C175" s="105"/>
      <c r="D175" s="105" t="s">
        <v>119</v>
      </c>
      <c r="E175" s="105"/>
      <c r="F175" s="16"/>
      <c r="G175" s="16"/>
      <c r="H175" s="16"/>
      <c r="I175" s="107">
        <f t="shared" si="4"/>
        <v>0</v>
      </c>
    </row>
    <row r="176" spans="1:9" ht="50.25" customHeight="1" hidden="1">
      <c r="A176" s="102"/>
      <c r="B176" s="99" t="s">
        <v>116</v>
      </c>
      <c r="C176" s="105"/>
      <c r="D176" s="105"/>
      <c r="E176" s="105" t="s">
        <v>117</v>
      </c>
      <c r="F176" s="16"/>
      <c r="G176" s="16"/>
      <c r="H176" s="16"/>
      <c r="I176" s="107">
        <f t="shared" si="4"/>
        <v>0</v>
      </c>
    </row>
    <row r="177" spans="1:9" ht="17.25" customHeight="1" hidden="1">
      <c r="A177" s="102" t="s">
        <v>120</v>
      </c>
      <c r="B177" s="99" t="s">
        <v>368</v>
      </c>
      <c r="C177" s="105"/>
      <c r="D177" s="105" t="s">
        <v>121</v>
      </c>
      <c r="E177" s="105"/>
      <c r="F177" s="107"/>
      <c r="G177" s="107"/>
      <c r="H177" s="107"/>
      <c r="I177" s="107">
        <f t="shared" si="4"/>
        <v>0</v>
      </c>
    </row>
    <row r="178" spans="1:9" ht="32.25" customHeight="1" hidden="1">
      <c r="A178" s="102"/>
      <c r="B178" s="99" t="s">
        <v>102</v>
      </c>
      <c r="C178" s="105"/>
      <c r="D178" s="105"/>
      <c r="E178" s="105" t="s">
        <v>122</v>
      </c>
      <c r="F178" s="16"/>
      <c r="G178" s="16"/>
      <c r="H178" s="16"/>
      <c r="I178" s="107">
        <f t="shared" si="4"/>
        <v>0</v>
      </c>
    </row>
    <row r="179" spans="1:9" ht="32.25" customHeight="1" hidden="1">
      <c r="A179" s="102" t="s">
        <v>430</v>
      </c>
      <c r="B179" s="99" t="s">
        <v>85</v>
      </c>
      <c r="C179" s="105" t="s">
        <v>86</v>
      </c>
      <c r="D179" s="105"/>
      <c r="E179" s="105"/>
      <c r="F179" s="16"/>
      <c r="G179" s="16"/>
      <c r="H179" s="16"/>
      <c r="I179" s="107">
        <f t="shared" si="4"/>
        <v>0</v>
      </c>
    </row>
    <row r="180" spans="1:9" ht="23.25" customHeight="1" hidden="1">
      <c r="A180" s="102" t="s">
        <v>24</v>
      </c>
      <c r="B180" s="99" t="s">
        <v>87</v>
      </c>
      <c r="C180" s="105"/>
      <c r="D180" s="105" t="s">
        <v>88</v>
      </c>
      <c r="E180" s="105"/>
      <c r="F180" s="16"/>
      <c r="G180" s="16"/>
      <c r="H180" s="16"/>
      <c r="I180" s="107">
        <f t="shared" si="4"/>
        <v>0</v>
      </c>
    </row>
    <row r="181" spans="1:9" ht="21.75" customHeight="1" hidden="1">
      <c r="A181" s="102"/>
      <c r="B181" s="99" t="s">
        <v>102</v>
      </c>
      <c r="C181" s="105"/>
      <c r="D181" s="105"/>
      <c r="E181" s="105" t="s">
        <v>122</v>
      </c>
      <c r="F181" s="16"/>
      <c r="G181" s="16"/>
      <c r="H181" s="16"/>
      <c r="I181" s="107">
        <f aca="true" t="shared" si="6" ref="I181:I241">F181+G181-H181</f>
        <v>0</v>
      </c>
    </row>
    <row r="182" spans="1:9" ht="26.25" customHeight="1" hidden="1">
      <c r="A182" s="102" t="s">
        <v>25</v>
      </c>
      <c r="B182" s="99" t="s">
        <v>89</v>
      </c>
      <c r="C182" s="105"/>
      <c r="D182" s="105" t="s">
        <v>90</v>
      </c>
      <c r="E182" s="105"/>
      <c r="F182" s="16"/>
      <c r="G182" s="16"/>
      <c r="H182" s="16"/>
      <c r="I182" s="107">
        <f t="shared" si="6"/>
        <v>0</v>
      </c>
    </row>
    <row r="183" spans="1:9" ht="26.25" customHeight="1" hidden="1">
      <c r="A183" s="102"/>
      <c r="B183" s="99" t="s">
        <v>102</v>
      </c>
      <c r="C183" s="105"/>
      <c r="D183" s="105"/>
      <c r="E183" s="105" t="s">
        <v>122</v>
      </c>
      <c r="F183" s="16"/>
      <c r="G183" s="16"/>
      <c r="H183" s="16"/>
      <c r="I183" s="107">
        <f t="shared" si="6"/>
        <v>0</v>
      </c>
    </row>
    <row r="184" spans="1:9" ht="27.75" customHeight="1" hidden="1">
      <c r="A184" s="102" t="s">
        <v>71</v>
      </c>
      <c r="B184" s="99" t="s">
        <v>91</v>
      </c>
      <c r="C184" s="105"/>
      <c r="D184" s="105" t="s">
        <v>92</v>
      </c>
      <c r="E184" s="105"/>
      <c r="F184" s="16"/>
      <c r="G184" s="16"/>
      <c r="H184" s="16"/>
      <c r="I184" s="107">
        <f t="shared" si="6"/>
        <v>0</v>
      </c>
    </row>
    <row r="185" spans="1:9" ht="21.75" customHeight="1" hidden="1">
      <c r="A185" s="102"/>
      <c r="B185" s="99" t="s">
        <v>102</v>
      </c>
      <c r="C185" s="105"/>
      <c r="D185" s="105"/>
      <c r="E185" s="105" t="s">
        <v>122</v>
      </c>
      <c r="F185" s="16"/>
      <c r="G185" s="16"/>
      <c r="H185" s="16"/>
      <c r="I185" s="107">
        <f t="shared" si="6"/>
        <v>0</v>
      </c>
    </row>
    <row r="186" spans="1:9" ht="21.75" customHeight="1" hidden="1">
      <c r="A186" s="102" t="s">
        <v>81</v>
      </c>
      <c r="B186" s="99" t="s">
        <v>123</v>
      </c>
      <c r="C186" s="105"/>
      <c r="D186" s="105" t="s">
        <v>124</v>
      </c>
      <c r="E186" s="105"/>
      <c r="F186" s="107"/>
      <c r="G186" s="107"/>
      <c r="H186" s="107"/>
      <c r="I186" s="107">
        <f t="shared" si="6"/>
        <v>0</v>
      </c>
    </row>
    <row r="187" spans="1:9" ht="27" customHeight="1" hidden="1">
      <c r="A187" s="102"/>
      <c r="B187" s="99" t="s">
        <v>102</v>
      </c>
      <c r="C187" s="105"/>
      <c r="D187" s="105"/>
      <c r="E187" s="105" t="s">
        <v>122</v>
      </c>
      <c r="F187" s="16"/>
      <c r="G187" s="16"/>
      <c r="H187" s="16"/>
      <c r="I187" s="107">
        <f t="shared" si="6"/>
        <v>0</v>
      </c>
    </row>
    <row r="188" spans="1:9" ht="27" customHeight="1" hidden="1">
      <c r="A188" s="102" t="s">
        <v>24</v>
      </c>
      <c r="B188" s="99" t="s">
        <v>123</v>
      </c>
      <c r="C188" s="105"/>
      <c r="D188" s="105" t="s">
        <v>124</v>
      </c>
      <c r="E188" s="105"/>
      <c r="F188" s="16"/>
      <c r="G188" s="16"/>
      <c r="H188" s="16"/>
      <c r="I188" s="107">
        <f t="shared" si="6"/>
        <v>0</v>
      </c>
    </row>
    <row r="189" spans="1:9" ht="27" customHeight="1" hidden="1">
      <c r="A189" s="102"/>
      <c r="B189" s="99" t="s">
        <v>102</v>
      </c>
      <c r="C189" s="105"/>
      <c r="D189" s="105"/>
      <c r="E189" s="105" t="s">
        <v>122</v>
      </c>
      <c r="F189" s="16"/>
      <c r="G189" s="16"/>
      <c r="H189" s="16"/>
      <c r="I189" s="107">
        <f t="shared" si="6"/>
        <v>0</v>
      </c>
    </row>
    <row r="190" spans="1:9" ht="19.5" customHeight="1" hidden="1">
      <c r="A190" s="102" t="s">
        <v>25</v>
      </c>
      <c r="B190" s="99" t="s">
        <v>368</v>
      </c>
      <c r="C190" s="105"/>
      <c r="D190" s="105" t="s">
        <v>125</v>
      </c>
      <c r="E190" s="105"/>
      <c r="F190" s="107"/>
      <c r="G190" s="107"/>
      <c r="H190" s="107"/>
      <c r="I190" s="107">
        <f t="shared" si="6"/>
        <v>0</v>
      </c>
    </row>
    <row r="191" spans="1:9" ht="23.25" customHeight="1" hidden="1">
      <c r="A191" s="102"/>
      <c r="B191" s="99" t="s">
        <v>102</v>
      </c>
      <c r="C191" s="105"/>
      <c r="D191" s="105"/>
      <c r="E191" s="105" t="s">
        <v>122</v>
      </c>
      <c r="F191" s="16"/>
      <c r="G191" s="16"/>
      <c r="H191" s="16"/>
      <c r="I191" s="107">
        <f t="shared" si="6"/>
        <v>0</v>
      </c>
    </row>
    <row r="192" spans="1:18" s="74" customFormat="1" ht="51.75" customHeight="1" hidden="1">
      <c r="A192" s="102" t="s">
        <v>126</v>
      </c>
      <c r="B192" s="143" t="s">
        <v>127</v>
      </c>
      <c r="C192" s="4"/>
      <c r="D192" s="4"/>
      <c r="E192" s="4"/>
      <c r="F192" s="16"/>
      <c r="G192" s="16"/>
      <c r="H192" s="16"/>
      <c r="I192" s="107">
        <f t="shared" si="6"/>
        <v>0</v>
      </c>
      <c r="J192" s="142"/>
      <c r="K192" s="142"/>
      <c r="L192" s="142"/>
      <c r="M192" s="142"/>
      <c r="N192" s="142"/>
      <c r="O192" s="142"/>
      <c r="P192" s="142"/>
      <c r="Q192" s="142"/>
      <c r="R192" s="142"/>
    </row>
    <row r="193" spans="1:18" ht="21" customHeight="1" hidden="1">
      <c r="A193" s="102" t="s">
        <v>386</v>
      </c>
      <c r="B193" s="16" t="s">
        <v>23</v>
      </c>
      <c r="C193" s="105" t="s">
        <v>277</v>
      </c>
      <c r="D193" s="4"/>
      <c r="E193" s="4"/>
      <c r="F193" s="16"/>
      <c r="G193" s="16"/>
      <c r="H193" s="16"/>
      <c r="I193" s="107">
        <f t="shared" si="6"/>
        <v>0</v>
      </c>
      <c r="J193" s="142"/>
      <c r="K193" s="142"/>
      <c r="L193" s="142"/>
      <c r="M193" s="142"/>
      <c r="N193" s="142"/>
      <c r="O193" s="142"/>
      <c r="P193" s="142"/>
      <c r="Q193" s="142"/>
      <c r="R193" s="142"/>
    </row>
    <row r="194" spans="1:9" ht="32.25" customHeight="1" hidden="1">
      <c r="A194" s="102" t="s">
        <v>24</v>
      </c>
      <c r="B194" s="143" t="s">
        <v>284</v>
      </c>
      <c r="C194" s="4"/>
      <c r="D194" s="105" t="s">
        <v>282</v>
      </c>
      <c r="E194" s="4">
        <v>211</v>
      </c>
      <c r="F194" s="16"/>
      <c r="G194" s="16"/>
      <c r="H194" s="16"/>
      <c r="I194" s="107">
        <f t="shared" si="6"/>
        <v>0</v>
      </c>
    </row>
    <row r="195" spans="1:9" ht="17.25" customHeight="1" hidden="1">
      <c r="A195" s="102" t="s">
        <v>25</v>
      </c>
      <c r="B195" s="16" t="s">
        <v>279</v>
      </c>
      <c r="C195" s="4"/>
      <c r="D195" s="105" t="s">
        <v>278</v>
      </c>
      <c r="E195" s="4">
        <v>211</v>
      </c>
      <c r="F195" s="16"/>
      <c r="G195" s="16"/>
      <c r="H195" s="16"/>
      <c r="I195" s="107">
        <f t="shared" si="6"/>
        <v>0</v>
      </c>
    </row>
    <row r="196" spans="1:9" ht="18" customHeight="1" hidden="1">
      <c r="A196" s="102" t="s">
        <v>387</v>
      </c>
      <c r="B196" s="16" t="s">
        <v>96</v>
      </c>
      <c r="C196" s="105" t="s">
        <v>299</v>
      </c>
      <c r="D196" s="105"/>
      <c r="E196" s="4"/>
      <c r="F196" s="16"/>
      <c r="G196" s="16"/>
      <c r="H196" s="16"/>
      <c r="I196" s="107">
        <f t="shared" si="6"/>
        <v>0</v>
      </c>
    </row>
    <row r="197" spans="1:9" ht="21.75" customHeight="1" hidden="1">
      <c r="A197" s="102" t="s">
        <v>24</v>
      </c>
      <c r="B197" s="16" t="s">
        <v>301</v>
      </c>
      <c r="C197" s="4"/>
      <c r="D197" s="105" t="s">
        <v>300</v>
      </c>
      <c r="E197" s="4">
        <v>211</v>
      </c>
      <c r="F197" s="16"/>
      <c r="G197" s="16"/>
      <c r="H197" s="16"/>
      <c r="I197" s="107">
        <f t="shared" si="6"/>
        <v>0</v>
      </c>
    </row>
    <row r="198" spans="1:9" ht="27.75" customHeight="1" hidden="1">
      <c r="A198" s="102" t="s">
        <v>71</v>
      </c>
      <c r="B198" s="99" t="s">
        <v>128</v>
      </c>
      <c r="C198" s="4"/>
      <c r="D198" s="105" t="s">
        <v>129</v>
      </c>
      <c r="E198" s="4">
        <v>211</v>
      </c>
      <c r="F198" s="16"/>
      <c r="G198" s="16"/>
      <c r="H198" s="16"/>
      <c r="I198" s="107">
        <f t="shared" si="6"/>
        <v>0</v>
      </c>
    </row>
    <row r="199" spans="1:9" ht="24.75" customHeight="1" hidden="1">
      <c r="A199" s="102">
        <v>2</v>
      </c>
      <c r="B199" s="99" t="s">
        <v>130</v>
      </c>
      <c r="C199" s="4">
        <v>700</v>
      </c>
      <c r="D199" s="4"/>
      <c r="E199" s="4"/>
      <c r="F199" s="107"/>
      <c r="G199" s="107"/>
      <c r="H199" s="107"/>
      <c r="I199" s="107">
        <f t="shared" si="6"/>
        <v>0</v>
      </c>
    </row>
    <row r="200" spans="1:9" ht="25.5" customHeight="1" hidden="1">
      <c r="A200" s="102" t="s">
        <v>24</v>
      </c>
      <c r="B200" s="99" t="s">
        <v>131</v>
      </c>
      <c r="C200" s="4"/>
      <c r="D200" s="4">
        <v>70005</v>
      </c>
      <c r="E200" s="4">
        <v>211</v>
      </c>
      <c r="F200" s="16"/>
      <c r="G200" s="16"/>
      <c r="H200" s="16"/>
      <c r="I200" s="107">
        <f t="shared" si="6"/>
        <v>0</v>
      </c>
    </row>
    <row r="201" spans="1:9" ht="18" customHeight="1" hidden="1">
      <c r="A201" s="102">
        <v>3</v>
      </c>
      <c r="B201" s="99" t="s">
        <v>132</v>
      </c>
      <c r="C201" s="4">
        <v>710</v>
      </c>
      <c r="D201" s="4"/>
      <c r="E201" s="4"/>
      <c r="F201" s="107"/>
      <c r="G201" s="107"/>
      <c r="H201" s="107"/>
      <c r="I201" s="107">
        <f t="shared" si="6"/>
        <v>0</v>
      </c>
    </row>
    <row r="202" spans="1:9" ht="33.75" customHeight="1" hidden="1">
      <c r="A202" s="102" t="s">
        <v>24</v>
      </c>
      <c r="B202" s="99" t="s">
        <v>313</v>
      </c>
      <c r="C202" s="4"/>
      <c r="D202" s="4">
        <v>71013</v>
      </c>
      <c r="E202" s="4">
        <v>211</v>
      </c>
      <c r="F202" s="16"/>
      <c r="G202" s="16"/>
      <c r="H202" s="16"/>
      <c r="I202" s="107">
        <f t="shared" si="6"/>
        <v>0</v>
      </c>
    </row>
    <row r="203" spans="1:9" ht="27.75" customHeight="1" hidden="1">
      <c r="A203" s="102" t="s">
        <v>25</v>
      </c>
      <c r="B203" s="99" t="s">
        <v>315</v>
      </c>
      <c r="C203" s="4"/>
      <c r="D203" s="4">
        <v>71014</v>
      </c>
      <c r="E203" s="4">
        <v>211</v>
      </c>
      <c r="F203" s="16"/>
      <c r="G203" s="16"/>
      <c r="H203" s="16"/>
      <c r="I203" s="107">
        <f t="shared" si="6"/>
        <v>0</v>
      </c>
    </row>
    <row r="204" spans="1:9" ht="19.5" customHeight="1" hidden="1">
      <c r="A204" s="102" t="s">
        <v>71</v>
      </c>
      <c r="B204" s="99" t="s">
        <v>317</v>
      </c>
      <c r="C204" s="4"/>
      <c r="D204" s="4">
        <v>71015</v>
      </c>
      <c r="E204" s="4">
        <v>211</v>
      </c>
      <c r="F204" s="16"/>
      <c r="G204" s="16"/>
      <c r="H204" s="16"/>
      <c r="I204" s="107">
        <f t="shared" si="6"/>
        <v>0</v>
      </c>
    </row>
    <row r="205" spans="1:9" ht="53.25" customHeight="1" hidden="1">
      <c r="A205" s="102" t="s">
        <v>81</v>
      </c>
      <c r="B205" s="99" t="s">
        <v>133</v>
      </c>
      <c r="C205" s="4"/>
      <c r="D205" s="4">
        <v>71015</v>
      </c>
      <c r="E205" s="4">
        <v>641</v>
      </c>
      <c r="F205" s="16"/>
      <c r="G205" s="16"/>
      <c r="H205" s="16"/>
      <c r="I205" s="107">
        <f t="shared" si="6"/>
        <v>0</v>
      </c>
    </row>
    <row r="206" spans="1:9" ht="19.5" customHeight="1" hidden="1">
      <c r="A206" s="102">
        <v>4</v>
      </c>
      <c r="B206" s="99" t="s">
        <v>55</v>
      </c>
      <c r="C206" s="4">
        <v>750</v>
      </c>
      <c r="D206" s="4"/>
      <c r="E206" s="4"/>
      <c r="F206" s="107"/>
      <c r="G206" s="107"/>
      <c r="H206" s="107"/>
      <c r="I206" s="107">
        <f t="shared" si="6"/>
        <v>0</v>
      </c>
    </row>
    <row r="207" spans="1:9" ht="42" customHeight="1" hidden="1">
      <c r="A207" s="102" t="s">
        <v>24</v>
      </c>
      <c r="B207" s="99" t="s">
        <v>134</v>
      </c>
      <c r="C207" s="4"/>
      <c r="D207" s="4">
        <v>75011</v>
      </c>
      <c r="E207" s="4">
        <v>211</v>
      </c>
      <c r="F207" s="16"/>
      <c r="G207" s="16"/>
      <c r="H207" s="16"/>
      <c r="I207" s="107">
        <f t="shared" si="6"/>
        <v>0</v>
      </c>
    </row>
    <row r="208" spans="1:9" ht="27.75" customHeight="1" hidden="1">
      <c r="A208" s="102" t="s">
        <v>25</v>
      </c>
      <c r="B208" s="99" t="s">
        <v>328</v>
      </c>
      <c r="C208" s="4"/>
      <c r="D208" s="4">
        <v>75045</v>
      </c>
      <c r="E208" s="4">
        <v>211</v>
      </c>
      <c r="F208" s="16"/>
      <c r="G208" s="16"/>
      <c r="H208" s="16"/>
      <c r="I208" s="107">
        <f t="shared" si="6"/>
        <v>0</v>
      </c>
    </row>
    <row r="209" spans="1:9" ht="37.5" customHeight="1" hidden="1">
      <c r="A209" s="102" t="s">
        <v>392</v>
      </c>
      <c r="B209" s="99" t="s">
        <v>135</v>
      </c>
      <c r="C209" s="4">
        <v>751</v>
      </c>
      <c r="D209" s="4"/>
      <c r="E209" s="4"/>
      <c r="F209" s="16"/>
      <c r="G209" s="16"/>
      <c r="H209" s="16"/>
      <c r="I209" s="107">
        <f t="shared" si="6"/>
        <v>0</v>
      </c>
    </row>
    <row r="210" spans="1:9" ht="56.25" customHeight="1" hidden="1">
      <c r="A210" s="102" t="s">
        <v>24</v>
      </c>
      <c r="B210" s="99" t="s">
        <v>143</v>
      </c>
      <c r="C210" s="4"/>
      <c r="D210" s="4">
        <v>75109</v>
      </c>
      <c r="E210" s="4">
        <v>211</v>
      </c>
      <c r="F210" s="16"/>
      <c r="G210" s="16"/>
      <c r="H210" s="16"/>
      <c r="I210" s="107">
        <f t="shared" si="6"/>
        <v>0</v>
      </c>
    </row>
    <row r="211" spans="1:9" ht="24" customHeight="1" hidden="1">
      <c r="A211" s="102" t="s">
        <v>392</v>
      </c>
      <c r="B211" s="99" t="s">
        <v>369</v>
      </c>
      <c r="C211" s="4">
        <v>754</v>
      </c>
      <c r="D211" s="4"/>
      <c r="E211" s="4"/>
      <c r="F211" s="107"/>
      <c r="G211" s="107"/>
      <c r="H211" s="107"/>
      <c r="I211" s="107">
        <f t="shared" si="6"/>
        <v>0</v>
      </c>
    </row>
    <row r="212" spans="1:9" ht="16.5" customHeight="1" hidden="1">
      <c r="A212" s="102" t="s">
        <v>24</v>
      </c>
      <c r="B212" s="99" t="s">
        <v>331</v>
      </c>
      <c r="C212" s="4"/>
      <c r="D212" s="4">
        <v>75405</v>
      </c>
      <c r="E212" s="4">
        <v>211</v>
      </c>
      <c r="F212" s="16"/>
      <c r="G212" s="16"/>
      <c r="H212" s="16"/>
      <c r="I212" s="107">
        <f t="shared" si="6"/>
        <v>0</v>
      </c>
    </row>
    <row r="213" spans="1:9" ht="25.5" customHeight="1" hidden="1">
      <c r="A213" s="102" t="s">
        <v>25</v>
      </c>
      <c r="B213" s="99" t="s">
        <v>342</v>
      </c>
      <c r="C213" s="4"/>
      <c r="D213" s="4">
        <v>75411</v>
      </c>
      <c r="E213" s="4">
        <v>211</v>
      </c>
      <c r="F213" s="16"/>
      <c r="G213" s="16"/>
      <c r="H213" s="16"/>
      <c r="I213" s="107">
        <f t="shared" si="6"/>
        <v>0</v>
      </c>
    </row>
    <row r="214" spans="1:9" ht="17.25" customHeight="1" hidden="1">
      <c r="A214" s="102" t="s">
        <v>430</v>
      </c>
      <c r="B214" s="16" t="s">
        <v>144</v>
      </c>
      <c r="C214" s="4">
        <v>851</v>
      </c>
      <c r="D214" s="4"/>
      <c r="E214" s="4"/>
      <c r="F214" s="107"/>
      <c r="G214" s="107"/>
      <c r="H214" s="107"/>
      <c r="I214" s="107">
        <f t="shared" si="6"/>
        <v>0</v>
      </c>
    </row>
    <row r="215" spans="1:9" ht="16.5" customHeight="1" hidden="1">
      <c r="A215" s="102" t="s">
        <v>24</v>
      </c>
      <c r="B215" s="16" t="s">
        <v>145</v>
      </c>
      <c r="C215" s="4"/>
      <c r="D215" s="4">
        <v>85132</v>
      </c>
      <c r="E215" s="4">
        <v>211</v>
      </c>
      <c r="F215" s="16"/>
      <c r="G215" s="16"/>
      <c r="H215" s="16"/>
      <c r="I215" s="107">
        <f t="shared" si="6"/>
        <v>0</v>
      </c>
    </row>
    <row r="216" spans="1:9" ht="25.5" customHeight="1" hidden="1">
      <c r="A216" s="102" t="s">
        <v>24</v>
      </c>
      <c r="B216" s="99" t="s">
        <v>146</v>
      </c>
      <c r="C216" s="4"/>
      <c r="D216" s="4">
        <v>85156</v>
      </c>
      <c r="E216" s="4">
        <v>211</v>
      </c>
      <c r="F216" s="16"/>
      <c r="G216" s="16"/>
      <c r="H216" s="16"/>
      <c r="I216" s="107">
        <f t="shared" si="6"/>
        <v>0</v>
      </c>
    </row>
    <row r="217" spans="1:9" ht="14.25" customHeight="1" hidden="1">
      <c r="A217" s="102" t="s">
        <v>431</v>
      </c>
      <c r="B217" s="16" t="s">
        <v>79</v>
      </c>
      <c r="C217" s="4">
        <v>853</v>
      </c>
      <c r="D217" s="4"/>
      <c r="E217" s="4"/>
      <c r="F217" s="16"/>
      <c r="G217" s="16"/>
      <c r="H217" s="16"/>
      <c r="I217" s="107">
        <f t="shared" si="6"/>
        <v>0</v>
      </c>
    </row>
    <row r="218" spans="1:9" ht="22.5" customHeight="1" hidden="1">
      <c r="A218" s="102" t="s">
        <v>24</v>
      </c>
      <c r="B218" s="16" t="s">
        <v>106</v>
      </c>
      <c r="C218" s="4"/>
      <c r="D218" s="4">
        <v>85304</v>
      </c>
      <c r="E218" s="4">
        <v>211</v>
      </c>
      <c r="F218" s="16"/>
      <c r="G218" s="16"/>
      <c r="H218" s="16"/>
      <c r="I218" s="107">
        <f t="shared" si="6"/>
        <v>0</v>
      </c>
    </row>
    <row r="219" spans="1:9" ht="15.75" customHeight="1" hidden="1">
      <c r="A219" s="554" t="s">
        <v>24</v>
      </c>
      <c r="B219" s="16" t="s">
        <v>147</v>
      </c>
      <c r="C219" s="4"/>
      <c r="D219" s="4">
        <v>85316</v>
      </c>
      <c r="E219" s="4">
        <v>211</v>
      </c>
      <c r="F219" s="16"/>
      <c r="G219" s="16"/>
      <c r="H219" s="16"/>
      <c r="I219" s="107">
        <f t="shared" si="6"/>
        <v>0</v>
      </c>
    </row>
    <row r="220" spans="1:9" ht="12.75" customHeight="1" hidden="1">
      <c r="A220" s="554"/>
      <c r="B220" s="16" t="s">
        <v>148</v>
      </c>
      <c r="C220" s="4"/>
      <c r="D220" s="4"/>
      <c r="E220" s="4"/>
      <c r="F220" s="16"/>
      <c r="G220" s="16"/>
      <c r="H220" s="16"/>
      <c r="I220" s="107">
        <f t="shared" si="6"/>
        <v>0</v>
      </c>
    </row>
    <row r="221" spans="1:9" ht="12.75" customHeight="1" hidden="1">
      <c r="A221" s="554"/>
      <c r="B221" s="16" t="s">
        <v>149</v>
      </c>
      <c r="C221" s="4"/>
      <c r="D221" s="4"/>
      <c r="E221" s="4"/>
      <c r="F221" s="16"/>
      <c r="G221" s="16"/>
      <c r="H221" s="16"/>
      <c r="I221" s="107">
        <f t="shared" si="6"/>
        <v>0</v>
      </c>
    </row>
    <row r="222" spans="1:9" ht="14.25" customHeight="1" hidden="1">
      <c r="A222" s="102" t="s">
        <v>25</v>
      </c>
      <c r="B222" s="16" t="s">
        <v>150</v>
      </c>
      <c r="C222" s="4"/>
      <c r="D222" s="4">
        <v>85318</v>
      </c>
      <c r="E222" s="4">
        <v>211</v>
      </c>
      <c r="F222" s="16"/>
      <c r="G222" s="16"/>
      <c r="H222" s="16"/>
      <c r="I222" s="107">
        <f t="shared" si="6"/>
        <v>0</v>
      </c>
    </row>
    <row r="223" spans="1:9" ht="15" customHeight="1" hidden="1">
      <c r="A223" s="102" t="s">
        <v>71</v>
      </c>
      <c r="B223" s="16" t="s">
        <v>151</v>
      </c>
      <c r="C223" s="4"/>
      <c r="D223" s="4">
        <v>85321</v>
      </c>
      <c r="E223" s="4">
        <v>211</v>
      </c>
      <c r="F223" s="16"/>
      <c r="G223" s="16"/>
      <c r="H223" s="16"/>
      <c r="I223" s="107">
        <f t="shared" si="6"/>
        <v>0</v>
      </c>
    </row>
    <row r="224" spans="1:9" ht="15.75" customHeight="1" hidden="1">
      <c r="A224" s="102" t="s">
        <v>81</v>
      </c>
      <c r="B224" s="16" t="s">
        <v>358</v>
      </c>
      <c r="C224" s="4"/>
      <c r="D224" s="4">
        <v>85333</v>
      </c>
      <c r="E224" s="4">
        <v>211</v>
      </c>
      <c r="F224" s="16"/>
      <c r="G224" s="16"/>
      <c r="H224" s="16"/>
      <c r="I224" s="107">
        <f t="shared" si="6"/>
        <v>0</v>
      </c>
    </row>
    <row r="225" spans="1:9" ht="63.75" customHeight="1" hidden="1">
      <c r="A225" s="102" t="s">
        <v>152</v>
      </c>
      <c r="B225" s="99" t="s">
        <v>153</v>
      </c>
      <c r="C225" s="4"/>
      <c r="D225" s="4"/>
      <c r="E225" s="4"/>
      <c r="F225" s="107"/>
      <c r="G225" s="107"/>
      <c r="H225" s="107"/>
      <c r="I225" s="107">
        <f t="shared" si="6"/>
        <v>0</v>
      </c>
    </row>
    <row r="226" spans="1:9" ht="15.75" customHeight="1" hidden="1">
      <c r="A226" s="102">
        <v>1</v>
      </c>
      <c r="B226" s="99" t="s">
        <v>79</v>
      </c>
      <c r="C226" s="4">
        <v>853</v>
      </c>
      <c r="D226" s="4"/>
      <c r="E226" s="4"/>
      <c r="F226" s="107"/>
      <c r="G226" s="107"/>
      <c r="H226" s="107"/>
      <c r="I226" s="107">
        <f t="shared" si="6"/>
        <v>0</v>
      </c>
    </row>
    <row r="227" spans="1:9" ht="25.5" customHeight="1" hidden="1">
      <c r="A227" s="102" t="s">
        <v>24</v>
      </c>
      <c r="B227" s="99" t="s">
        <v>154</v>
      </c>
      <c r="C227" s="4"/>
      <c r="D227" s="4">
        <v>85324</v>
      </c>
      <c r="E227" s="4"/>
      <c r="F227" s="107"/>
      <c r="G227" s="107"/>
      <c r="H227" s="107"/>
      <c r="I227" s="107">
        <f t="shared" si="6"/>
        <v>0</v>
      </c>
    </row>
    <row r="228" spans="1:9" ht="36.75" customHeight="1" hidden="1">
      <c r="A228" s="102"/>
      <c r="B228" s="99" t="s">
        <v>155</v>
      </c>
      <c r="C228" s="4"/>
      <c r="D228" s="4"/>
      <c r="E228" s="4">
        <v>626</v>
      </c>
      <c r="F228" s="16"/>
      <c r="G228" s="16"/>
      <c r="H228" s="16"/>
      <c r="I228" s="107">
        <f t="shared" si="6"/>
        <v>0</v>
      </c>
    </row>
    <row r="229" spans="1:9" ht="24.75" customHeight="1" hidden="1">
      <c r="A229" s="102" t="s">
        <v>387</v>
      </c>
      <c r="B229" s="99" t="s">
        <v>156</v>
      </c>
      <c r="C229" s="4">
        <v>900</v>
      </c>
      <c r="D229" s="4"/>
      <c r="E229" s="4"/>
      <c r="F229" s="107"/>
      <c r="G229" s="107"/>
      <c r="H229" s="107"/>
      <c r="I229" s="107">
        <f t="shared" si="6"/>
        <v>0</v>
      </c>
    </row>
    <row r="230" spans="1:9" ht="24.75" customHeight="1" hidden="1">
      <c r="A230" s="102" t="s">
        <v>24</v>
      </c>
      <c r="B230" s="99" t="s">
        <v>157</v>
      </c>
      <c r="C230" s="4"/>
      <c r="D230" s="4">
        <v>90011</v>
      </c>
      <c r="E230" s="4"/>
      <c r="F230" s="107"/>
      <c r="G230" s="107"/>
      <c r="H230" s="107"/>
      <c r="I230" s="107">
        <f t="shared" si="6"/>
        <v>0</v>
      </c>
    </row>
    <row r="231" spans="1:9" ht="36" customHeight="1" hidden="1">
      <c r="A231" s="102"/>
      <c r="B231" s="99" t="s">
        <v>155</v>
      </c>
      <c r="C231" s="4"/>
      <c r="D231" s="4"/>
      <c r="E231" s="4">
        <v>626</v>
      </c>
      <c r="F231" s="16"/>
      <c r="G231" s="16"/>
      <c r="H231" s="16"/>
      <c r="I231" s="107">
        <f t="shared" si="6"/>
        <v>0</v>
      </c>
    </row>
    <row r="232" spans="1:9" ht="39" customHeight="1" hidden="1">
      <c r="A232" s="102" t="s">
        <v>152</v>
      </c>
      <c r="B232" s="99" t="s">
        <v>158</v>
      </c>
      <c r="C232" s="4"/>
      <c r="D232" s="4"/>
      <c r="E232" s="4"/>
      <c r="F232" s="16"/>
      <c r="G232" s="16"/>
      <c r="H232" s="16"/>
      <c r="I232" s="107">
        <f t="shared" si="6"/>
        <v>0</v>
      </c>
    </row>
    <row r="233" spans="1:9" ht="20.25" customHeight="1" hidden="1">
      <c r="A233" s="102">
        <v>1</v>
      </c>
      <c r="B233" s="99" t="s">
        <v>154</v>
      </c>
      <c r="C233" s="4">
        <v>853</v>
      </c>
      <c r="D233" s="4">
        <v>85324</v>
      </c>
      <c r="E233" s="4"/>
      <c r="F233" s="16"/>
      <c r="G233" s="16"/>
      <c r="H233" s="16"/>
      <c r="I233" s="107">
        <f t="shared" si="6"/>
        <v>0</v>
      </c>
    </row>
    <row r="234" spans="1:9" ht="19.5" customHeight="1" hidden="1">
      <c r="A234" s="102"/>
      <c r="B234" s="99" t="s">
        <v>159</v>
      </c>
      <c r="C234" s="4"/>
      <c r="D234" s="4"/>
      <c r="E234" s="4">
        <v>244</v>
      </c>
      <c r="F234" s="16"/>
      <c r="G234" s="16"/>
      <c r="H234" s="16"/>
      <c r="I234" s="107">
        <f t="shared" si="6"/>
        <v>0</v>
      </c>
    </row>
    <row r="235" spans="1:9" ht="14.25" customHeight="1" hidden="1">
      <c r="A235" s="102" t="s">
        <v>386</v>
      </c>
      <c r="B235" s="99" t="s">
        <v>160</v>
      </c>
      <c r="C235" s="4">
        <v>900</v>
      </c>
      <c r="D235" s="4">
        <v>90011</v>
      </c>
      <c r="E235" s="4"/>
      <c r="F235" s="107"/>
      <c r="G235" s="107"/>
      <c r="H235" s="107"/>
      <c r="I235" s="107">
        <f t="shared" si="6"/>
        <v>0</v>
      </c>
    </row>
    <row r="236" spans="1:9" ht="15.75" customHeight="1" hidden="1">
      <c r="A236" s="102"/>
      <c r="B236" s="99" t="s">
        <v>159</v>
      </c>
      <c r="C236" s="4"/>
      <c r="D236" s="4"/>
      <c r="E236" s="4">
        <v>244</v>
      </c>
      <c r="F236" s="16"/>
      <c r="G236" s="16"/>
      <c r="H236" s="16"/>
      <c r="I236" s="107">
        <f t="shared" si="6"/>
        <v>0</v>
      </c>
    </row>
    <row r="237" spans="1:9" ht="18" customHeight="1" hidden="1">
      <c r="A237" s="102" t="s">
        <v>161</v>
      </c>
      <c r="B237" s="3" t="s">
        <v>162</v>
      </c>
      <c r="C237" s="4"/>
      <c r="D237" s="4"/>
      <c r="E237" s="4"/>
      <c r="F237" s="107"/>
      <c r="G237" s="107"/>
      <c r="H237" s="107"/>
      <c r="I237" s="107">
        <f t="shared" si="6"/>
        <v>0</v>
      </c>
    </row>
    <row r="238" spans="1:9" ht="24" customHeight="1" hidden="1">
      <c r="A238" s="102" t="s">
        <v>24</v>
      </c>
      <c r="B238" s="99" t="s">
        <v>163</v>
      </c>
      <c r="C238" s="4">
        <v>758</v>
      </c>
      <c r="D238" s="4">
        <v>75801</v>
      </c>
      <c r="E238" s="105" t="s">
        <v>164</v>
      </c>
      <c r="F238" s="16"/>
      <c r="G238" s="16"/>
      <c r="H238" s="16"/>
      <c r="I238" s="107">
        <f t="shared" si="6"/>
        <v>0</v>
      </c>
    </row>
    <row r="239" spans="1:9" ht="0.75" customHeight="1" hidden="1">
      <c r="A239" s="102" t="s">
        <v>25</v>
      </c>
      <c r="B239" s="99" t="s">
        <v>165</v>
      </c>
      <c r="C239" s="4">
        <v>758</v>
      </c>
      <c r="D239" s="4">
        <v>75803</v>
      </c>
      <c r="E239" s="105" t="s">
        <v>164</v>
      </c>
      <c r="F239" s="16"/>
      <c r="G239" s="16"/>
      <c r="H239" s="16"/>
      <c r="I239" s="107">
        <f t="shared" si="6"/>
        <v>0</v>
      </c>
    </row>
    <row r="240" spans="1:9" s="20" customFormat="1" ht="14.25" customHeight="1">
      <c r="A240" s="166" t="s">
        <v>431</v>
      </c>
      <c r="B240" s="169" t="s">
        <v>270</v>
      </c>
      <c r="C240" s="170">
        <v>852</v>
      </c>
      <c r="D240" s="170"/>
      <c r="E240" s="168"/>
      <c r="F240" s="167">
        <f>F241</f>
        <v>10000</v>
      </c>
      <c r="G240" s="167">
        <f>G241</f>
        <v>1171</v>
      </c>
      <c r="H240" s="167">
        <f>H241</f>
        <v>0</v>
      </c>
      <c r="I240" s="167">
        <f>I241</f>
        <v>11171</v>
      </c>
    </row>
    <row r="241" spans="1:9" ht="23.25" customHeight="1">
      <c r="A241" s="102" t="s">
        <v>24</v>
      </c>
      <c r="B241" s="99" t="s">
        <v>485</v>
      </c>
      <c r="C241" s="4"/>
      <c r="D241" s="4">
        <v>85212</v>
      </c>
      <c r="E241" s="105" t="s">
        <v>283</v>
      </c>
      <c r="F241" s="16">
        <v>10000</v>
      </c>
      <c r="G241" s="16">
        <v>1171</v>
      </c>
      <c r="H241" s="16">
        <v>0</v>
      </c>
      <c r="I241" s="107">
        <f t="shared" si="6"/>
        <v>11171</v>
      </c>
    </row>
    <row r="242" spans="1:9" s="20" customFormat="1" ht="25.5" customHeight="1">
      <c r="A242" s="79" t="s">
        <v>433</v>
      </c>
      <c r="B242" s="127" t="s">
        <v>74</v>
      </c>
      <c r="C242" s="77"/>
      <c r="D242" s="77"/>
      <c r="E242" s="100"/>
      <c r="F242" s="80">
        <f aca="true" t="shared" si="7" ref="F242:I243">F243</f>
        <v>594000</v>
      </c>
      <c r="G242" s="80">
        <f t="shared" si="7"/>
        <v>0</v>
      </c>
      <c r="H242" s="80">
        <f t="shared" si="7"/>
        <v>0</v>
      </c>
      <c r="I242" s="80">
        <f t="shared" si="7"/>
        <v>594000</v>
      </c>
    </row>
    <row r="243" spans="1:9" ht="18" customHeight="1">
      <c r="A243" s="166" t="s">
        <v>386</v>
      </c>
      <c r="B243" s="169" t="s">
        <v>270</v>
      </c>
      <c r="C243" s="170">
        <v>852</v>
      </c>
      <c r="D243" s="170"/>
      <c r="E243" s="168"/>
      <c r="F243" s="167">
        <f t="shared" si="7"/>
        <v>594000</v>
      </c>
      <c r="G243" s="167">
        <f t="shared" si="7"/>
        <v>0</v>
      </c>
      <c r="H243" s="167">
        <f t="shared" si="7"/>
        <v>0</v>
      </c>
      <c r="I243" s="167">
        <f t="shared" si="7"/>
        <v>594000</v>
      </c>
    </row>
    <row r="244" spans="1:9" ht="16.5" customHeight="1">
      <c r="A244" s="102" t="s">
        <v>24</v>
      </c>
      <c r="B244" s="99" t="s">
        <v>76</v>
      </c>
      <c r="C244" s="4"/>
      <c r="D244" s="4">
        <v>85202</v>
      </c>
      <c r="E244" s="105" t="s">
        <v>75</v>
      </c>
      <c r="F244" s="16">
        <v>594000</v>
      </c>
      <c r="G244" s="16">
        <v>0</v>
      </c>
      <c r="H244" s="16">
        <v>0</v>
      </c>
      <c r="I244" s="107">
        <f>F244+G244-H244</f>
        <v>594000</v>
      </c>
    </row>
    <row r="245" spans="1:10" ht="26.25" customHeight="1">
      <c r="A245" s="79" t="s">
        <v>440</v>
      </c>
      <c r="B245" s="127" t="s">
        <v>499</v>
      </c>
      <c r="C245" s="77"/>
      <c r="D245" s="77"/>
      <c r="E245" s="100"/>
      <c r="F245" s="80">
        <f>F246+F248+F250</f>
        <v>77500</v>
      </c>
      <c r="G245" s="80">
        <f>G246+G248+G250</f>
        <v>64000</v>
      </c>
      <c r="H245" s="80">
        <f>H246+H248+H250</f>
        <v>7500</v>
      </c>
      <c r="I245" s="80">
        <f>I246+I248+I250</f>
        <v>134000</v>
      </c>
      <c r="J245" s="247"/>
    </row>
    <row r="246" spans="1:9" ht="24" customHeight="1">
      <c r="A246" s="166" t="s">
        <v>386</v>
      </c>
      <c r="B246" s="169" t="s">
        <v>500</v>
      </c>
      <c r="C246" s="168" t="s">
        <v>277</v>
      </c>
      <c r="D246" s="170"/>
      <c r="E246" s="168"/>
      <c r="F246" s="167">
        <f>F247</f>
        <v>77500</v>
      </c>
      <c r="G246" s="167">
        <f>G247</f>
        <v>0</v>
      </c>
      <c r="H246" s="167">
        <f>H247</f>
        <v>7500</v>
      </c>
      <c r="I246" s="167">
        <f>I247</f>
        <v>70000</v>
      </c>
    </row>
    <row r="247" spans="1:9" ht="21" customHeight="1">
      <c r="A247" s="102" t="s">
        <v>441</v>
      </c>
      <c r="B247" s="99" t="s">
        <v>501</v>
      </c>
      <c r="C247" s="4"/>
      <c r="D247" s="4">
        <v>1028</v>
      </c>
      <c r="E247" s="105" t="s">
        <v>546</v>
      </c>
      <c r="F247" s="16">
        <v>77500</v>
      </c>
      <c r="G247" s="16">
        <v>0</v>
      </c>
      <c r="H247" s="16">
        <v>7500</v>
      </c>
      <c r="I247" s="107">
        <f>F247+G247-H247</f>
        <v>70000</v>
      </c>
    </row>
    <row r="248" spans="1:9" ht="38.25" customHeight="1">
      <c r="A248" s="166">
        <v>2</v>
      </c>
      <c r="B248" s="169" t="s">
        <v>607</v>
      </c>
      <c r="C248" s="170">
        <v>900</v>
      </c>
      <c r="D248" s="170"/>
      <c r="E248" s="168"/>
      <c r="F248" s="167">
        <f>F249</f>
        <v>0</v>
      </c>
      <c r="G248" s="167">
        <f>G249</f>
        <v>60000</v>
      </c>
      <c r="H248" s="167">
        <f>H249</f>
        <v>0</v>
      </c>
      <c r="I248" s="167">
        <f>I249</f>
        <v>60000</v>
      </c>
    </row>
    <row r="249" spans="1:9" ht="37.5" customHeight="1">
      <c r="A249" s="102" t="s">
        <v>24</v>
      </c>
      <c r="B249" s="99" t="s">
        <v>608</v>
      </c>
      <c r="C249" s="4"/>
      <c r="D249" s="4">
        <v>90011</v>
      </c>
      <c r="E249" s="105" t="s">
        <v>609</v>
      </c>
      <c r="F249" s="16">
        <v>0</v>
      </c>
      <c r="G249" s="16">
        <v>60000</v>
      </c>
      <c r="H249" s="16">
        <v>0</v>
      </c>
      <c r="I249" s="107">
        <f>F249+G249-H249</f>
        <v>60000</v>
      </c>
    </row>
    <row r="250" spans="1:9" ht="37.5" customHeight="1">
      <c r="A250" s="166">
        <v>3</v>
      </c>
      <c r="B250" s="169" t="s">
        <v>618</v>
      </c>
      <c r="C250" s="170">
        <v>900</v>
      </c>
      <c r="D250" s="206"/>
      <c r="E250" s="237"/>
      <c r="F250" s="238">
        <f>F251</f>
        <v>0</v>
      </c>
      <c r="G250" s="238">
        <f>G251</f>
        <v>4000</v>
      </c>
      <c r="H250" s="238">
        <f>H251</f>
        <v>0</v>
      </c>
      <c r="I250" s="238">
        <f>I251</f>
        <v>4000</v>
      </c>
    </row>
    <row r="251" spans="1:9" ht="37.5" customHeight="1">
      <c r="A251" s="102" t="s">
        <v>24</v>
      </c>
      <c r="B251" s="99" t="s">
        <v>608</v>
      </c>
      <c r="C251" s="4"/>
      <c r="D251" s="4">
        <v>90011</v>
      </c>
      <c r="E251" s="105" t="s">
        <v>609</v>
      </c>
      <c r="F251" s="16">
        <v>0</v>
      </c>
      <c r="G251" s="16">
        <v>4000</v>
      </c>
      <c r="H251" s="16"/>
      <c r="I251" s="107">
        <f>F251++G251-H251</f>
        <v>4000</v>
      </c>
    </row>
    <row r="252" spans="1:9" ht="37.5" customHeight="1">
      <c r="A252" s="79" t="s">
        <v>126</v>
      </c>
      <c r="B252" s="127" t="s">
        <v>626</v>
      </c>
      <c r="C252" s="77">
        <v>600</v>
      </c>
      <c r="D252" s="311"/>
      <c r="E252" s="312"/>
      <c r="F252" s="80">
        <f>F253</f>
        <v>0</v>
      </c>
      <c r="G252" s="80">
        <f>G253</f>
        <v>2113431</v>
      </c>
      <c r="H252" s="80">
        <f>H253</f>
        <v>0</v>
      </c>
      <c r="I252" s="80">
        <f>I253</f>
        <v>2113431</v>
      </c>
    </row>
    <row r="253" spans="1:9" ht="37.5" customHeight="1">
      <c r="A253" s="313">
        <v>1</v>
      </c>
      <c r="B253" s="314" t="s">
        <v>628</v>
      </c>
      <c r="C253" s="170"/>
      <c r="D253" s="206">
        <v>60014</v>
      </c>
      <c r="E253" s="237"/>
      <c r="F253" s="238">
        <f>F254</f>
        <v>0</v>
      </c>
      <c r="G253" s="238">
        <f>G254</f>
        <v>2113431</v>
      </c>
      <c r="H253" s="238"/>
      <c r="I253" s="238">
        <f>I254</f>
        <v>2113431</v>
      </c>
    </row>
    <row r="254" spans="1:9" ht="37.5" customHeight="1">
      <c r="A254" s="102"/>
      <c r="B254" s="214" t="s">
        <v>627</v>
      </c>
      <c r="C254" s="4"/>
      <c r="D254" s="4"/>
      <c r="E254" s="105" t="s">
        <v>629</v>
      </c>
      <c r="F254" s="16">
        <v>0</v>
      </c>
      <c r="G254" s="16">
        <v>2113431</v>
      </c>
      <c r="H254" s="16">
        <v>0</v>
      </c>
      <c r="I254" s="107">
        <f>F254++G254-H254</f>
        <v>2113431</v>
      </c>
    </row>
    <row r="255" spans="1:9" s="20" customFormat="1" ht="22.5" customHeight="1">
      <c r="A255" s="79" t="s">
        <v>625</v>
      </c>
      <c r="B255" s="127" t="s">
        <v>35</v>
      </c>
      <c r="C255" s="100" t="s">
        <v>211</v>
      </c>
      <c r="D255" s="100"/>
      <c r="E255" s="100"/>
      <c r="F255" s="80">
        <f>F256+F258+F260+F262</f>
        <v>16203554</v>
      </c>
      <c r="G255" s="80">
        <f>G256+G258+G260+G262</f>
        <v>0</v>
      </c>
      <c r="H255" s="80">
        <f>H256+H258+H260+H262</f>
        <v>0</v>
      </c>
      <c r="I255" s="80">
        <f>I256+I258+I260+I262</f>
        <v>16203554</v>
      </c>
    </row>
    <row r="256" spans="1:9" s="20" customFormat="1" ht="24" customHeight="1">
      <c r="A256" s="166" t="s">
        <v>386</v>
      </c>
      <c r="B256" s="169" t="s">
        <v>43</v>
      </c>
      <c r="C256" s="168"/>
      <c r="D256" s="168" t="s">
        <v>36</v>
      </c>
      <c r="E256" s="168"/>
      <c r="F256" s="167">
        <f>F257</f>
        <v>13076550</v>
      </c>
      <c r="G256" s="167">
        <f>G257</f>
        <v>0</v>
      </c>
      <c r="H256" s="167">
        <f>H257</f>
        <v>0</v>
      </c>
      <c r="I256" s="167">
        <f>I257</f>
        <v>13076550</v>
      </c>
    </row>
    <row r="257" spans="1:9" ht="23.25" customHeight="1">
      <c r="A257" s="102"/>
      <c r="B257" s="99" t="s">
        <v>38</v>
      </c>
      <c r="C257" s="105"/>
      <c r="D257" s="105"/>
      <c r="E257" s="105" t="s">
        <v>37</v>
      </c>
      <c r="F257" s="16">
        <v>13076550</v>
      </c>
      <c r="G257" s="16">
        <v>0</v>
      </c>
      <c r="H257" s="16">
        <v>0</v>
      </c>
      <c r="I257" s="107">
        <f>F257+G257-H257</f>
        <v>13076550</v>
      </c>
    </row>
    <row r="258" spans="1:9" s="20" customFormat="1" ht="25.5" customHeight="1">
      <c r="A258" s="166" t="s">
        <v>387</v>
      </c>
      <c r="B258" s="169" t="s">
        <v>44</v>
      </c>
      <c r="C258" s="168"/>
      <c r="D258" s="168" t="s">
        <v>39</v>
      </c>
      <c r="E258" s="168"/>
      <c r="F258" s="167">
        <f>F259</f>
        <v>0</v>
      </c>
      <c r="G258" s="167">
        <f>G259</f>
        <v>0</v>
      </c>
      <c r="H258" s="167">
        <f>H259</f>
        <v>0</v>
      </c>
      <c r="I258" s="167">
        <f>I259</f>
        <v>0</v>
      </c>
    </row>
    <row r="259" spans="1:9" ht="24" customHeight="1">
      <c r="A259" s="102"/>
      <c r="B259" s="99" t="s">
        <v>41</v>
      </c>
      <c r="C259" s="105"/>
      <c r="D259" s="105"/>
      <c r="E259" s="105" t="s">
        <v>40</v>
      </c>
      <c r="F259" s="16">
        <v>0</v>
      </c>
      <c r="G259" s="16">
        <v>0</v>
      </c>
      <c r="H259" s="16">
        <v>0</v>
      </c>
      <c r="I259" s="107">
        <f>F259+G259-H259</f>
        <v>0</v>
      </c>
    </row>
    <row r="260" spans="1:9" s="20" customFormat="1" ht="35.25" customHeight="1">
      <c r="A260" s="166" t="s">
        <v>388</v>
      </c>
      <c r="B260" s="169" t="s">
        <v>165</v>
      </c>
      <c r="C260" s="168"/>
      <c r="D260" s="168" t="s">
        <v>42</v>
      </c>
      <c r="E260" s="168"/>
      <c r="F260" s="167">
        <f>F261</f>
        <v>1461789</v>
      </c>
      <c r="G260" s="167">
        <f>G261</f>
        <v>0</v>
      </c>
      <c r="H260" s="167">
        <f>H261</f>
        <v>0</v>
      </c>
      <c r="I260" s="167">
        <f>I261</f>
        <v>1461789</v>
      </c>
    </row>
    <row r="261" spans="1:9" ht="23.25" customHeight="1">
      <c r="A261" s="102"/>
      <c r="B261" s="99" t="s">
        <v>38</v>
      </c>
      <c r="C261" s="105"/>
      <c r="D261" s="105"/>
      <c r="E261" s="105" t="s">
        <v>37</v>
      </c>
      <c r="F261" s="16">
        <v>1461789</v>
      </c>
      <c r="G261" s="16">
        <v>0</v>
      </c>
      <c r="H261" s="16">
        <v>0</v>
      </c>
      <c r="I261" s="107">
        <f>F261+G261-H261</f>
        <v>1461789</v>
      </c>
    </row>
    <row r="262" spans="1:9" s="20" customFormat="1" ht="35.25" customHeight="1">
      <c r="A262" s="166" t="s">
        <v>390</v>
      </c>
      <c r="B262" s="169" t="s">
        <v>45</v>
      </c>
      <c r="C262" s="168"/>
      <c r="D262" s="168" t="s">
        <v>46</v>
      </c>
      <c r="E262" s="168"/>
      <c r="F262" s="167">
        <f>F263</f>
        <v>1665215</v>
      </c>
      <c r="G262" s="167">
        <f>G263</f>
        <v>0</v>
      </c>
      <c r="H262" s="167">
        <f>H263</f>
        <v>0</v>
      </c>
      <c r="I262" s="167">
        <f>I263</f>
        <v>1665215</v>
      </c>
    </row>
    <row r="263" spans="1:9" ht="23.25" customHeight="1">
      <c r="A263" s="102"/>
      <c r="B263" s="99" t="s">
        <v>38</v>
      </c>
      <c r="C263" s="105"/>
      <c r="D263" s="105"/>
      <c r="E263" s="105" t="s">
        <v>37</v>
      </c>
      <c r="F263" s="16">
        <v>1665215</v>
      </c>
      <c r="G263" s="16">
        <v>0</v>
      </c>
      <c r="H263" s="16">
        <v>0</v>
      </c>
      <c r="I263" s="107">
        <f>F263+G263-H263</f>
        <v>1665215</v>
      </c>
    </row>
    <row r="264" spans="1:9" s="20" customFormat="1" ht="21.75" customHeight="1">
      <c r="A264" s="80"/>
      <c r="B264" s="144" t="s">
        <v>166</v>
      </c>
      <c r="C264" s="80"/>
      <c r="D264" s="80"/>
      <c r="E264" s="80"/>
      <c r="F264" s="130">
        <f>F17+F89+F107+F127+F242+F245+F252+F255</f>
        <v>30983676</v>
      </c>
      <c r="G264" s="130">
        <f>G17+G89+G107+G127+G242+G245+G252+G255</f>
        <v>2955469</v>
      </c>
      <c r="H264" s="130">
        <f>H17+H89+H107+H127+H242+H245+H252+H255</f>
        <v>93756</v>
      </c>
      <c r="I264" s="130">
        <f>I17+I89+I107+I127+I242+I245+I252+I255</f>
        <v>33845389</v>
      </c>
    </row>
    <row r="265" spans="1:9" ht="14.25" customHeight="1">
      <c r="A265" s="16"/>
      <c r="B265" s="16" t="s">
        <v>167</v>
      </c>
      <c r="C265" s="16"/>
      <c r="D265" s="16"/>
      <c r="E265" s="16"/>
      <c r="F265" s="205">
        <f>+F90+F107+F127+F245+252</f>
        <v>4586424</v>
      </c>
      <c r="G265" s="205">
        <f>+G90+G107+G127+G245+252</f>
        <v>107071</v>
      </c>
      <c r="H265" s="205">
        <f>+H90+H107+H127+H245+252</f>
        <v>74680</v>
      </c>
      <c r="I265" s="205">
        <f>+I90+I107+I127+I245+252</f>
        <v>4618815</v>
      </c>
    </row>
    <row r="266" spans="1:9" ht="18" customHeight="1">
      <c r="A266" s="16"/>
      <c r="B266" s="122" t="s">
        <v>101</v>
      </c>
      <c r="C266" s="16"/>
      <c r="D266" s="16"/>
      <c r="E266" s="16"/>
      <c r="F266" s="205">
        <f>F242</f>
        <v>594000</v>
      </c>
      <c r="G266" s="107">
        <f>G242</f>
        <v>0</v>
      </c>
      <c r="H266" s="107">
        <f>H242</f>
        <v>0</v>
      </c>
      <c r="I266" s="107">
        <f>I242</f>
        <v>594000</v>
      </c>
    </row>
    <row r="267" spans="1:9" ht="14.25" customHeight="1">
      <c r="A267" s="16"/>
      <c r="B267" s="122" t="s">
        <v>47</v>
      </c>
      <c r="C267" s="16"/>
      <c r="D267" s="16"/>
      <c r="E267" s="16"/>
      <c r="F267" s="205">
        <f>F127</f>
        <v>2918110</v>
      </c>
      <c r="G267" s="205">
        <f>G127</f>
        <v>1171</v>
      </c>
      <c r="H267" s="205">
        <f>H127</f>
        <v>0</v>
      </c>
      <c r="I267" s="205">
        <f>I127</f>
        <v>2919281</v>
      </c>
    </row>
    <row r="268" spans="1:9" ht="16.5" customHeight="1" hidden="1">
      <c r="A268" s="16"/>
      <c r="B268" s="122" t="s">
        <v>168</v>
      </c>
      <c r="C268" s="16"/>
      <c r="D268" s="16"/>
      <c r="E268" s="16"/>
      <c r="F268" s="107"/>
      <c r="G268" s="107"/>
      <c r="H268" s="107"/>
      <c r="I268" s="107"/>
    </row>
    <row r="269" spans="1:9" ht="25.5" customHeight="1">
      <c r="A269" s="16"/>
      <c r="B269" s="553" t="s">
        <v>601</v>
      </c>
      <c r="C269" s="553"/>
      <c r="D269" s="553"/>
      <c r="E269" s="553"/>
      <c r="F269" s="107">
        <f>F107</f>
        <v>1454174</v>
      </c>
      <c r="G269" s="107">
        <f>G107</f>
        <v>40988</v>
      </c>
      <c r="H269" s="107">
        <f>H107</f>
        <v>66928</v>
      </c>
      <c r="I269" s="107">
        <f>I107</f>
        <v>1428234</v>
      </c>
    </row>
    <row r="270" spans="1:9" ht="23.25" customHeight="1">
      <c r="A270" s="16"/>
      <c r="B270" s="148" t="s">
        <v>451</v>
      </c>
      <c r="C270" s="149"/>
      <c r="D270" s="149"/>
      <c r="E270" s="150"/>
      <c r="F270" s="106">
        <f>F245</f>
        <v>77500</v>
      </c>
      <c r="G270" s="106">
        <f>G245</f>
        <v>64000</v>
      </c>
      <c r="H270" s="106">
        <f>H245</f>
        <v>7500</v>
      </c>
      <c r="I270" s="107">
        <f>I245</f>
        <v>134000</v>
      </c>
    </row>
    <row r="271" spans="1:9" ht="23.25" customHeight="1">
      <c r="A271" s="16"/>
      <c r="B271" s="562" t="s">
        <v>630</v>
      </c>
      <c r="C271" s="563"/>
      <c r="D271" s="563"/>
      <c r="E271" s="564"/>
      <c r="F271" s="106">
        <f>F90+F107+F127+F245+F252</f>
        <v>4586172</v>
      </c>
      <c r="G271" s="106">
        <f>G89+G252</f>
        <v>2818568</v>
      </c>
      <c r="H271" s="106">
        <f>H89+H252</f>
        <v>0</v>
      </c>
      <c r="I271" s="106">
        <f>I89+I252</f>
        <v>8094944</v>
      </c>
    </row>
    <row r="272" ht="6.75" customHeight="1"/>
    <row r="273" ht="17.25" customHeight="1" hidden="1"/>
    <row r="274" ht="17.25" customHeight="1" hidden="1"/>
    <row r="275" ht="17.25" customHeight="1" hidden="1"/>
    <row r="276" spans="1:9" ht="15.75" customHeight="1">
      <c r="A276" s="561"/>
      <c r="B276" s="561"/>
      <c r="C276" s="561"/>
      <c r="D276" s="561"/>
      <c r="E276" s="561"/>
      <c r="F276" s="561"/>
      <c r="G276" s="561"/>
      <c r="H276" s="561"/>
      <c r="I276" s="561"/>
    </row>
    <row r="277" spans="6:7" ht="12.75">
      <c r="F277" s="145"/>
      <c r="G277" s="145"/>
    </row>
    <row r="278" spans="6:8" ht="12.75">
      <c r="F278" s="560"/>
      <c r="G278" s="560"/>
      <c r="H278" s="560"/>
    </row>
    <row r="279" spans="6:8" ht="12.75">
      <c r="F279" s="560"/>
      <c r="G279" s="560"/>
      <c r="H279" s="560"/>
    </row>
    <row r="280" spans="6:8" ht="12.75">
      <c r="F280" s="560"/>
      <c r="G280" s="560"/>
      <c r="H280" s="560"/>
    </row>
    <row r="281" spans="6:8" ht="12.75">
      <c r="F281" s="560"/>
      <c r="G281" s="560"/>
      <c r="H281" s="560"/>
    </row>
    <row r="282" spans="6:8" ht="12.75">
      <c r="F282" s="560"/>
      <c r="G282" s="560"/>
      <c r="H282" s="560"/>
    </row>
    <row r="283" spans="6:8" ht="12.75">
      <c r="F283" s="560"/>
      <c r="G283" s="560"/>
      <c r="H283" s="560"/>
    </row>
    <row r="286" spans="6:8" ht="12.75">
      <c r="F286" s="560"/>
      <c r="G286" s="560"/>
      <c r="H286" s="560"/>
    </row>
  </sheetData>
  <mergeCells count="15">
    <mergeCell ref="F278:H283"/>
    <mergeCell ref="F286:H286"/>
    <mergeCell ref="A276:I276"/>
    <mergeCell ref="B271:E271"/>
    <mergeCell ref="B269:E269"/>
    <mergeCell ref="A219:A221"/>
    <mergeCell ref="A12:A15"/>
    <mergeCell ref="B12:B14"/>
    <mergeCell ref="C12:E14"/>
    <mergeCell ref="E2:I3"/>
    <mergeCell ref="G12:G15"/>
    <mergeCell ref="H12:H15"/>
    <mergeCell ref="I12:I15"/>
    <mergeCell ref="A6:I11"/>
    <mergeCell ref="F12:F15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1" sqref="C1:C2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12.75">
      <c r="C1" s="546" t="s">
        <v>774</v>
      </c>
    </row>
    <row r="2" ht="66" customHeight="1">
      <c r="C2" s="546"/>
    </row>
    <row r="3" spans="1:2" ht="39.75" customHeight="1">
      <c r="A3" s="680" t="s">
        <v>721</v>
      </c>
      <c r="B3" s="680"/>
    </row>
    <row r="4" spans="1:3" ht="15.75">
      <c r="A4" s="436"/>
      <c r="B4" s="436"/>
      <c r="C4" s="316"/>
    </row>
    <row r="5" ht="13.5" thickBot="1">
      <c r="C5" s="72"/>
    </row>
    <row r="6" spans="1:3" ht="13.5" thickBot="1">
      <c r="A6" s="437" t="s">
        <v>373</v>
      </c>
      <c r="B6" s="438" t="s">
        <v>722</v>
      </c>
      <c r="C6" s="439" t="s">
        <v>723</v>
      </c>
    </row>
    <row r="7" spans="1:3" ht="13.5" thickBot="1">
      <c r="A7" s="437" t="s">
        <v>378</v>
      </c>
      <c r="B7" s="440" t="s">
        <v>724</v>
      </c>
      <c r="C7" s="441">
        <f>C8+C9-C10</f>
        <v>58811</v>
      </c>
    </row>
    <row r="8" spans="1:3" ht="12.75">
      <c r="A8" s="442" t="s">
        <v>386</v>
      </c>
      <c r="B8" s="443" t="s">
        <v>725</v>
      </c>
      <c r="C8" s="33">
        <v>58811</v>
      </c>
    </row>
    <row r="9" spans="1:3" ht="12.75">
      <c r="A9" s="62" t="s">
        <v>387</v>
      </c>
      <c r="B9" s="444" t="s">
        <v>726</v>
      </c>
      <c r="C9" s="12">
        <v>0</v>
      </c>
    </row>
    <row r="10" spans="1:3" ht="12.75">
      <c r="A10" s="62" t="s">
        <v>388</v>
      </c>
      <c r="B10" s="444" t="s">
        <v>727</v>
      </c>
      <c r="C10" s="12">
        <v>0</v>
      </c>
    </row>
    <row r="11" spans="1:3" ht="13.5" thickBot="1">
      <c r="A11" s="66" t="s">
        <v>390</v>
      </c>
      <c r="B11" s="445" t="s">
        <v>728</v>
      </c>
      <c r="C11" s="38">
        <v>0</v>
      </c>
    </row>
    <row r="12" spans="1:3" ht="13.5" thickBot="1">
      <c r="A12" s="437" t="s">
        <v>380</v>
      </c>
      <c r="B12" s="440" t="s">
        <v>729</v>
      </c>
      <c r="C12" s="441">
        <f>C13+C14</f>
        <v>65000</v>
      </c>
    </row>
    <row r="13" spans="1:3" ht="13.5" thickBot="1">
      <c r="A13" s="212" t="s">
        <v>386</v>
      </c>
      <c r="B13" s="30" t="s">
        <v>730</v>
      </c>
      <c r="C13" s="73">
        <v>65000</v>
      </c>
    </row>
    <row r="14" spans="1:3" ht="27" customHeight="1" thickBot="1">
      <c r="A14" s="446" t="s">
        <v>387</v>
      </c>
      <c r="B14" s="447" t="s">
        <v>731</v>
      </c>
      <c r="C14" s="448">
        <v>0</v>
      </c>
    </row>
    <row r="15" spans="1:3" ht="13.5" thickBot="1">
      <c r="A15" s="437" t="s">
        <v>384</v>
      </c>
      <c r="B15" s="440" t="s">
        <v>634</v>
      </c>
      <c r="C15" s="449">
        <f>C16+C23</f>
        <v>95200</v>
      </c>
    </row>
    <row r="16" spans="1:3" ht="12.75">
      <c r="A16" s="450" t="s">
        <v>386</v>
      </c>
      <c r="B16" s="451" t="s">
        <v>732</v>
      </c>
      <c r="C16" s="71">
        <f>C17+C18+C19+C22+C21+C20</f>
        <v>64200</v>
      </c>
    </row>
    <row r="17" spans="1:3" ht="24.75" customHeight="1">
      <c r="A17" s="62"/>
      <c r="B17" s="63" t="s">
        <v>733</v>
      </c>
      <c r="C17" s="12">
        <v>8000</v>
      </c>
    </row>
    <row r="18" spans="1:3" ht="24.75" customHeight="1">
      <c r="A18" s="62"/>
      <c r="B18" s="63" t="s">
        <v>734</v>
      </c>
      <c r="C18" s="12">
        <v>5000</v>
      </c>
    </row>
    <row r="19" spans="1:3" ht="15" customHeight="1">
      <c r="A19" s="62"/>
      <c r="B19" s="63" t="s">
        <v>735</v>
      </c>
      <c r="C19" s="12">
        <v>10000</v>
      </c>
    </row>
    <row r="20" spans="1:3" ht="36" customHeight="1">
      <c r="A20" s="62"/>
      <c r="B20" s="63" t="s">
        <v>736</v>
      </c>
      <c r="C20" s="12">
        <v>3000</v>
      </c>
    </row>
    <row r="21" spans="1:3" ht="16.5" customHeight="1">
      <c r="A21" s="62"/>
      <c r="B21" s="63" t="s">
        <v>737</v>
      </c>
      <c r="C21" s="12">
        <v>8800</v>
      </c>
    </row>
    <row r="22" spans="1:3" ht="17.25" customHeight="1">
      <c r="A22" s="62"/>
      <c r="B22" s="63" t="s">
        <v>738</v>
      </c>
      <c r="C22" s="12">
        <v>29400</v>
      </c>
    </row>
    <row r="23" spans="1:3" ht="12.75">
      <c r="A23" s="452" t="s">
        <v>387</v>
      </c>
      <c r="B23" s="453" t="s">
        <v>739</v>
      </c>
      <c r="C23" s="11">
        <f>C26+C24+C25</f>
        <v>31000</v>
      </c>
    </row>
    <row r="24" spans="1:3" ht="12.75">
      <c r="A24" s="454"/>
      <c r="B24" s="74" t="s">
        <v>740</v>
      </c>
      <c r="C24" s="75">
        <v>6000</v>
      </c>
    </row>
    <row r="25" spans="1:3" ht="12.75">
      <c r="A25" s="454"/>
      <c r="B25" s="74" t="s">
        <v>741</v>
      </c>
      <c r="C25" s="75">
        <v>15000</v>
      </c>
    </row>
    <row r="26" spans="1:3" ht="29.25" customHeight="1" thickBot="1">
      <c r="A26" s="61"/>
      <c r="B26" s="63" t="s">
        <v>742</v>
      </c>
      <c r="C26" s="38">
        <v>10000</v>
      </c>
    </row>
    <row r="27" spans="1:3" ht="13.5" thickBot="1">
      <c r="A27" s="437" t="s">
        <v>432</v>
      </c>
      <c r="B27" s="440" t="s">
        <v>743</v>
      </c>
      <c r="C27" s="441">
        <f>C7+C12-C15</f>
        <v>28611</v>
      </c>
    </row>
    <row r="28" spans="1:3" ht="12.75">
      <c r="A28" s="61" t="s">
        <v>386</v>
      </c>
      <c r="B28" s="455" t="s">
        <v>725</v>
      </c>
      <c r="C28" s="456">
        <f>C27</f>
        <v>28611</v>
      </c>
    </row>
    <row r="29" spans="1:3" ht="12.75">
      <c r="A29" s="62" t="s">
        <v>387</v>
      </c>
      <c r="B29" s="444" t="s">
        <v>726</v>
      </c>
      <c r="C29" s="457">
        <v>0</v>
      </c>
    </row>
    <row r="30" spans="1:3" ht="13.5" thickBot="1">
      <c r="A30" s="458" t="s">
        <v>388</v>
      </c>
      <c r="B30" s="459" t="s">
        <v>727</v>
      </c>
      <c r="C30" s="460">
        <v>0</v>
      </c>
    </row>
    <row r="32" ht="12.75">
      <c r="B32" s="461" t="s">
        <v>744</v>
      </c>
    </row>
  </sheetData>
  <mergeCells count="2">
    <mergeCell ref="C1:C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">
      <selection activeCell="C1" sqref="C1:C3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682" t="s">
        <v>775</v>
      </c>
    </row>
    <row r="2" ht="12.75">
      <c r="C2" s="682"/>
    </row>
    <row r="3" ht="12.75">
      <c r="C3" s="682"/>
    </row>
    <row r="4" spans="1:3" ht="33.75" customHeight="1">
      <c r="A4" s="680" t="s">
        <v>750</v>
      </c>
      <c r="B4" s="680"/>
      <c r="C4" s="680"/>
    </row>
    <row r="5" spans="1:2" ht="14.25" customHeight="1">
      <c r="A5" s="436"/>
      <c r="B5" s="436"/>
    </row>
    <row r="6" ht="13.5" thickBot="1">
      <c r="C6" t="s">
        <v>751</v>
      </c>
    </row>
    <row r="7" spans="1:3" ht="23.25" customHeight="1" thickBot="1">
      <c r="A7" s="437" t="s">
        <v>373</v>
      </c>
      <c r="B7" s="438" t="s">
        <v>722</v>
      </c>
      <c r="C7" s="2" t="s">
        <v>490</v>
      </c>
    </row>
    <row r="8" spans="1:3" ht="16.5" customHeight="1" thickBot="1">
      <c r="A8" s="437" t="s">
        <v>378</v>
      </c>
      <c r="B8" s="440" t="s">
        <v>724</v>
      </c>
      <c r="C8" s="11">
        <f>C9+C10-C11</f>
        <v>211054</v>
      </c>
    </row>
    <row r="9" spans="1:3" ht="15.75" customHeight="1">
      <c r="A9" s="442" t="s">
        <v>386</v>
      </c>
      <c r="B9" s="443" t="s">
        <v>725</v>
      </c>
      <c r="C9" s="12">
        <v>204439</v>
      </c>
    </row>
    <row r="10" spans="1:3" ht="18.75" customHeight="1">
      <c r="A10" s="62" t="s">
        <v>387</v>
      </c>
      <c r="B10" s="444" t="s">
        <v>726</v>
      </c>
      <c r="C10" s="12">
        <v>7916</v>
      </c>
    </row>
    <row r="11" spans="1:3" ht="17.25" customHeight="1">
      <c r="A11" s="62" t="s">
        <v>388</v>
      </c>
      <c r="B11" s="444" t="s">
        <v>727</v>
      </c>
      <c r="C11" s="12">
        <v>1301</v>
      </c>
    </row>
    <row r="12" spans="1:3" ht="16.5" customHeight="1" thickBot="1">
      <c r="A12" s="66" t="s">
        <v>390</v>
      </c>
      <c r="B12" s="445" t="s">
        <v>728</v>
      </c>
      <c r="C12" s="38">
        <v>0</v>
      </c>
    </row>
    <row r="13" spans="1:3" ht="20.25" customHeight="1" thickBot="1">
      <c r="A13" s="437" t="s">
        <v>380</v>
      </c>
      <c r="B13" s="440" t="s">
        <v>729</v>
      </c>
      <c r="C13" s="507">
        <f>C14+C15+C16</f>
        <v>200000</v>
      </c>
    </row>
    <row r="14" spans="1:3" ht="16.5" customHeight="1">
      <c r="A14" s="61" t="s">
        <v>386</v>
      </c>
      <c r="B14" s="508" t="s">
        <v>752</v>
      </c>
      <c r="C14" s="33">
        <v>180000</v>
      </c>
    </row>
    <row r="15" spans="1:3" ht="16.5" customHeight="1">
      <c r="A15" s="62">
        <v>2</v>
      </c>
      <c r="B15" s="65" t="s">
        <v>753</v>
      </c>
      <c r="C15" s="12">
        <v>0</v>
      </c>
    </row>
    <row r="16" spans="1:3" ht="39" customHeight="1">
      <c r="A16" s="62">
        <v>3</v>
      </c>
      <c r="B16" s="63" t="s">
        <v>754</v>
      </c>
      <c r="C16" s="12">
        <v>20000</v>
      </c>
    </row>
    <row r="17" spans="1:3" ht="17.25" customHeight="1" thickBot="1">
      <c r="A17" s="66"/>
      <c r="B17" s="445" t="s">
        <v>755</v>
      </c>
      <c r="C17" s="38">
        <v>20000</v>
      </c>
    </row>
    <row r="18" spans="1:3" ht="18" customHeight="1" thickBot="1">
      <c r="A18" s="437" t="s">
        <v>384</v>
      </c>
      <c r="B18" s="440" t="s">
        <v>634</v>
      </c>
      <c r="C18" s="507">
        <f>C19+C26</f>
        <v>370000</v>
      </c>
    </row>
    <row r="19" spans="1:3" ht="17.25" customHeight="1">
      <c r="A19" s="450" t="s">
        <v>386</v>
      </c>
      <c r="B19" s="451" t="s">
        <v>732</v>
      </c>
      <c r="C19" s="71">
        <f>C20+C22+C23+C24+C25</f>
        <v>340000</v>
      </c>
    </row>
    <row r="20" spans="1:3" ht="17.25" customHeight="1">
      <c r="A20" s="62"/>
      <c r="B20" s="65" t="s">
        <v>756</v>
      </c>
      <c r="C20" s="12">
        <v>36000</v>
      </c>
    </row>
    <row r="21" spans="1:3" ht="17.25" customHeight="1">
      <c r="A21" s="62"/>
      <c r="B21" s="444" t="s">
        <v>757</v>
      </c>
      <c r="C21" s="12">
        <v>36000</v>
      </c>
    </row>
    <row r="22" spans="1:3" ht="17.25" customHeight="1">
      <c r="A22" s="62"/>
      <c r="B22" s="65" t="s">
        <v>758</v>
      </c>
      <c r="C22" s="12">
        <v>50000</v>
      </c>
    </row>
    <row r="23" spans="1:3" ht="16.5" customHeight="1">
      <c r="A23" s="62"/>
      <c r="B23" s="65" t="s">
        <v>759</v>
      </c>
      <c r="C23" s="12">
        <v>0</v>
      </c>
    </row>
    <row r="24" spans="1:3" ht="19.5" customHeight="1">
      <c r="A24" s="62"/>
      <c r="B24" s="63" t="s">
        <v>738</v>
      </c>
      <c r="C24" s="12">
        <v>254000</v>
      </c>
    </row>
    <row r="25" spans="1:3" ht="18" customHeight="1">
      <c r="A25" s="62"/>
      <c r="B25" s="65" t="s">
        <v>760</v>
      </c>
      <c r="C25" s="12">
        <v>0</v>
      </c>
    </row>
    <row r="26" spans="1:3" ht="15.75" customHeight="1">
      <c r="A26" s="509" t="s">
        <v>387</v>
      </c>
      <c r="B26" s="510" t="s">
        <v>761</v>
      </c>
      <c r="C26" s="11">
        <f>C27</f>
        <v>30000</v>
      </c>
    </row>
    <row r="27" spans="1:3" ht="25.5">
      <c r="A27" s="66"/>
      <c r="B27" s="511" t="s">
        <v>762</v>
      </c>
      <c r="C27" s="38">
        <v>30000</v>
      </c>
    </row>
    <row r="28" spans="1:3" ht="16.5" customHeight="1">
      <c r="A28" s="2" t="s">
        <v>397</v>
      </c>
      <c r="B28" s="11" t="s">
        <v>743</v>
      </c>
      <c r="C28" s="11">
        <f>C29+C30-C31</f>
        <v>41054</v>
      </c>
    </row>
    <row r="29" spans="1:3" ht="15.75" customHeight="1">
      <c r="A29" s="61" t="s">
        <v>386</v>
      </c>
      <c r="B29" s="455" t="s">
        <v>725</v>
      </c>
      <c r="C29" s="512">
        <v>40054</v>
      </c>
    </row>
    <row r="30" spans="1:3" ht="15" customHeight="1">
      <c r="A30" s="62" t="s">
        <v>387</v>
      </c>
      <c r="B30" s="444" t="s">
        <v>726</v>
      </c>
      <c r="C30" s="513">
        <v>10000</v>
      </c>
    </row>
    <row r="31" spans="1:3" ht="15" customHeight="1" thickBot="1">
      <c r="A31" s="458" t="s">
        <v>388</v>
      </c>
      <c r="B31" s="459" t="s">
        <v>727</v>
      </c>
      <c r="C31" s="514">
        <v>9000</v>
      </c>
    </row>
    <row r="34" spans="2:3" ht="12.75">
      <c r="B34" s="684" t="s">
        <v>763</v>
      </c>
      <c r="C34" s="684"/>
    </row>
    <row r="39" spans="1:3" ht="12.75">
      <c r="A39" s="30"/>
      <c r="B39" s="30"/>
      <c r="C39" s="683"/>
    </row>
    <row r="40" spans="1:3" ht="12" customHeight="1">
      <c r="A40" s="30"/>
      <c r="B40" s="30"/>
      <c r="C40" s="683"/>
    </row>
    <row r="41" spans="1:3" ht="14.25" customHeight="1">
      <c r="A41" s="681"/>
      <c r="B41" s="681"/>
      <c r="C41" s="30"/>
    </row>
    <row r="42" spans="1:3" ht="15.75">
      <c r="A42" s="516"/>
      <c r="B42" s="516"/>
      <c r="C42" s="515"/>
    </row>
    <row r="43" spans="1:3" ht="12.75">
      <c r="A43" s="30"/>
      <c r="B43" s="30"/>
      <c r="C43" s="228"/>
    </row>
    <row r="44" spans="1:3" ht="12.75">
      <c r="A44" s="18"/>
      <c r="B44" s="18"/>
      <c r="C44" s="242"/>
    </row>
    <row r="45" spans="1:3" ht="12.75">
      <c r="A45" s="18"/>
      <c r="B45" s="39"/>
      <c r="C45" s="39"/>
    </row>
    <row r="46" spans="1:3" ht="12.75">
      <c r="A46" s="68"/>
      <c r="B46" s="517"/>
      <c r="C46" s="30"/>
    </row>
    <row r="47" spans="1:3" ht="12.75">
      <c r="A47" s="68"/>
      <c r="B47" s="517"/>
      <c r="C47" s="30"/>
    </row>
    <row r="48" spans="1:3" ht="12.75">
      <c r="A48" s="68"/>
      <c r="B48" s="517"/>
      <c r="C48" s="30"/>
    </row>
    <row r="49" spans="1:3" ht="12.75">
      <c r="A49" s="68"/>
      <c r="B49" s="517"/>
      <c r="C49" s="30"/>
    </row>
    <row r="50" spans="1:3" ht="12.75">
      <c r="A50" s="18"/>
      <c r="B50" s="39"/>
      <c r="C50" s="39"/>
    </row>
    <row r="51" spans="1:3" ht="12.75">
      <c r="A51" s="68"/>
      <c r="B51" s="30"/>
      <c r="C51" s="30"/>
    </row>
    <row r="52" spans="1:3" ht="12.75">
      <c r="A52" s="18"/>
      <c r="B52" s="39"/>
      <c r="C52" s="39"/>
    </row>
    <row r="53" spans="1:3" ht="12.75">
      <c r="A53" s="18"/>
      <c r="B53" s="39"/>
      <c r="C53" s="39"/>
    </row>
    <row r="54" spans="1:3" ht="12.75">
      <c r="A54" s="68"/>
      <c r="B54" s="228"/>
      <c r="C54" s="30"/>
    </row>
    <row r="55" spans="1:3" ht="12.75">
      <c r="A55" s="68"/>
      <c r="B55" s="228"/>
      <c r="C55" s="30"/>
    </row>
    <row r="56" spans="1:3" ht="12.75">
      <c r="A56" s="518"/>
      <c r="B56" s="39"/>
      <c r="C56" s="39"/>
    </row>
    <row r="57" spans="1:3" ht="12.75">
      <c r="A57" s="68"/>
      <c r="B57" s="228"/>
      <c r="C57" s="30"/>
    </row>
    <row r="58" spans="1:3" ht="12.75">
      <c r="A58" s="18"/>
      <c r="B58" s="39"/>
      <c r="C58" s="39"/>
    </row>
    <row r="59" spans="1:3" ht="12.75">
      <c r="A59" s="68"/>
      <c r="B59" s="517"/>
      <c r="C59" s="30"/>
    </row>
    <row r="60" spans="1:3" ht="12.75">
      <c r="A60" s="68"/>
      <c r="B60" s="517"/>
      <c r="C60" s="519"/>
    </row>
    <row r="61" spans="1:3" ht="12.75">
      <c r="A61" s="68"/>
      <c r="B61" s="517"/>
      <c r="C61" s="519"/>
    </row>
    <row r="62" spans="1:3" ht="12.75">
      <c r="A62" s="30"/>
      <c r="B62" s="30"/>
      <c r="C62" s="30"/>
    </row>
    <row r="63" spans="1:3" ht="12.75">
      <c r="A63" s="30"/>
      <c r="B63" s="30"/>
      <c r="C63" s="30"/>
    </row>
    <row r="64" spans="1:3" ht="12.75">
      <c r="A64" s="30"/>
      <c r="B64" s="30"/>
      <c r="C64" s="30"/>
    </row>
    <row r="65" spans="1:3" ht="12.75">
      <c r="A65" s="30"/>
      <c r="B65" s="30"/>
      <c r="C65" s="30"/>
    </row>
    <row r="66" spans="1:3" ht="12.75">
      <c r="A66" s="30"/>
      <c r="B66" s="30"/>
      <c r="C66" s="30"/>
    </row>
    <row r="67" spans="1:3" ht="12.75">
      <c r="A67" s="30"/>
      <c r="B67" s="30"/>
      <c r="C67" s="30"/>
    </row>
    <row r="68" spans="1:3" ht="12.75">
      <c r="A68" s="30"/>
      <c r="B68" s="30"/>
      <c r="C68" s="30"/>
    </row>
    <row r="69" spans="1:3" ht="12.75">
      <c r="A69" s="30"/>
      <c r="B69" s="30"/>
      <c r="C69" s="30"/>
    </row>
    <row r="70" spans="1:3" ht="12.75">
      <c r="A70" s="30"/>
      <c r="B70" s="30"/>
      <c r="C70" s="30"/>
    </row>
    <row r="71" spans="1:3" ht="12.75">
      <c r="A71" s="30"/>
      <c r="B71" s="30"/>
      <c r="C71" s="30"/>
    </row>
    <row r="72" spans="1:3" ht="12.75">
      <c r="A72" s="30"/>
      <c r="B72" s="30"/>
      <c r="C72" s="30"/>
    </row>
    <row r="73" spans="1:3" ht="12.75">
      <c r="A73" s="30"/>
      <c r="B73" s="30"/>
      <c r="C73" s="30"/>
    </row>
    <row r="74" spans="1:3" ht="12.75">
      <c r="A74" s="30"/>
      <c r="B74" s="30"/>
      <c r="C74" s="30"/>
    </row>
    <row r="75" spans="1:3" ht="12.75">
      <c r="A75" s="30"/>
      <c r="B75" s="30"/>
      <c r="C75" s="30"/>
    </row>
    <row r="76" spans="1:3" ht="12.75">
      <c r="A76" s="30"/>
      <c r="B76" s="30"/>
      <c r="C76" s="30"/>
    </row>
    <row r="77" spans="1:3" ht="12.75">
      <c r="A77" s="30"/>
      <c r="B77" s="30"/>
      <c r="C77" s="30"/>
    </row>
    <row r="78" spans="1:3" ht="12.75">
      <c r="A78" s="30"/>
      <c r="B78" s="30"/>
      <c r="C78" s="30"/>
    </row>
  </sheetData>
  <mergeCells count="5">
    <mergeCell ref="A41:B41"/>
    <mergeCell ref="C1:C3"/>
    <mergeCell ref="C39:C40"/>
    <mergeCell ref="A4:C4"/>
    <mergeCell ref="B34:C3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2"/>
  <sheetViews>
    <sheetView zoomScaleSheetLayoutView="75" workbookViewId="0" topLeftCell="A1">
      <selection activeCell="H1" sqref="H1:J1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535" t="s">
        <v>766</v>
      </c>
      <c r="I1" s="535"/>
      <c r="J1" s="535"/>
    </row>
    <row r="2" spans="2:17" ht="18.75" customHeight="1" thickBot="1">
      <c r="B2" s="532" t="s">
        <v>489</v>
      </c>
      <c r="C2" s="532"/>
      <c r="D2" s="532"/>
      <c r="E2" s="532"/>
      <c r="F2" s="532"/>
      <c r="G2" s="532"/>
      <c r="H2" s="532"/>
      <c r="I2" s="532"/>
      <c r="J2" s="532"/>
      <c r="K2" s="531"/>
      <c r="L2" s="531"/>
      <c r="M2" s="531"/>
      <c r="N2" s="531"/>
      <c r="O2" s="531"/>
      <c r="P2" s="531"/>
      <c r="Q2" s="531"/>
    </row>
    <row r="3" spans="2:10" ht="19.5" customHeight="1" hidden="1" thickBot="1">
      <c r="B3" s="116"/>
      <c r="C3" s="532"/>
      <c r="D3" s="532"/>
      <c r="E3" s="532"/>
      <c r="F3" s="532"/>
      <c r="G3" s="532"/>
      <c r="H3" s="532"/>
      <c r="I3" s="532"/>
      <c r="J3" s="532"/>
    </row>
    <row r="4" spans="1:10" ht="14.25" customHeight="1">
      <c r="A4" s="539" t="s">
        <v>169</v>
      </c>
      <c r="B4" s="537" t="s">
        <v>275</v>
      </c>
      <c r="C4" s="526" t="s">
        <v>170</v>
      </c>
      <c r="D4" s="526" t="s">
        <v>0</v>
      </c>
      <c r="E4" s="524" t="s">
        <v>171</v>
      </c>
      <c r="F4" s="525"/>
      <c r="G4" s="523" t="s">
        <v>488</v>
      </c>
      <c r="H4" s="522" t="s">
        <v>172</v>
      </c>
      <c r="I4" s="522"/>
      <c r="J4" s="522"/>
    </row>
    <row r="5" spans="1:10" ht="9" customHeight="1">
      <c r="A5" s="540"/>
      <c r="B5" s="538"/>
      <c r="C5" s="527"/>
      <c r="D5" s="527"/>
      <c r="E5" s="520" t="s">
        <v>18</v>
      </c>
      <c r="F5" s="533" t="s">
        <v>19</v>
      </c>
      <c r="G5" s="566"/>
      <c r="H5" s="522"/>
      <c r="I5" s="522"/>
      <c r="J5" s="522"/>
    </row>
    <row r="6" spans="1:10" ht="6" customHeight="1">
      <c r="A6" s="540"/>
      <c r="B6" s="538"/>
      <c r="C6" s="527"/>
      <c r="D6" s="527"/>
      <c r="E6" s="521"/>
      <c r="F6" s="534"/>
      <c r="G6" s="566"/>
      <c r="H6" s="522"/>
      <c r="I6" s="522"/>
      <c r="J6" s="522"/>
    </row>
    <row r="7" spans="1:10" ht="19.5" customHeight="1" thickBot="1">
      <c r="A7" s="540"/>
      <c r="B7" s="538"/>
      <c r="C7" s="527"/>
      <c r="D7" s="528"/>
      <c r="E7" s="521"/>
      <c r="F7" s="534"/>
      <c r="G7" s="567"/>
      <c r="H7" s="103" t="s">
        <v>173</v>
      </c>
      <c r="I7" s="103" t="s">
        <v>174</v>
      </c>
      <c r="J7" s="103" t="s">
        <v>175</v>
      </c>
    </row>
    <row r="8" spans="1:10" ht="14.25" customHeight="1" thickBot="1">
      <c r="A8" s="117">
        <v>1</v>
      </c>
      <c r="B8" s="118">
        <v>2</v>
      </c>
      <c r="C8" s="119">
        <v>3</v>
      </c>
      <c r="D8" s="119">
        <v>5</v>
      </c>
      <c r="E8" s="119"/>
      <c r="F8" s="119"/>
      <c r="G8" s="119">
        <v>5</v>
      </c>
      <c r="H8" s="120">
        <v>6</v>
      </c>
      <c r="I8" s="120">
        <v>7</v>
      </c>
      <c r="J8" s="120">
        <v>8</v>
      </c>
    </row>
    <row r="9" spans="1:13" ht="15.75" customHeight="1">
      <c r="A9" s="183" t="s">
        <v>277</v>
      </c>
      <c r="B9" s="184"/>
      <c r="C9" s="156" t="s">
        <v>176</v>
      </c>
      <c r="D9" s="156">
        <f aca="true" t="shared" si="0" ref="D9:J9">D10+D12</f>
        <v>41500</v>
      </c>
      <c r="E9" s="156">
        <f t="shared" si="0"/>
        <v>0</v>
      </c>
      <c r="F9" s="156">
        <f t="shared" si="0"/>
        <v>0</v>
      </c>
      <c r="G9" s="156">
        <f t="shared" si="0"/>
        <v>41500</v>
      </c>
      <c r="H9" s="156">
        <f t="shared" si="0"/>
        <v>40000</v>
      </c>
      <c r="I9" s="156">
        <f t="shared" si="0"/>
        <v>0</v>
      </c>
      <c r="J9" s="156">
        <f t="shared" si="0"/>
        <v>1500</v>
      </c>
      <c r="M9" s="70"/>
    </row>
    <row r="10" spans="1:12" ht="21.75" customHeight="1">
      <c r="A10" s="185" t="s">
        <v>282</v>
      </c>
      <c r="B10" s="168"/>
      <c r="C10" s="169" t="s">
        <v>179</v>
      </c>
      <c r="D10" s="167">
        <f>D11</f>
        <v>40000</v>
      </c>
      <c r="E10" s="167">
        <f aca="true" t="shared" si="1" ref="E10:J10">E11</f>
        <v>0</v>
      </c>
      <c r="F10" s="167">
        <f t="shared" si="1"/>
        <v>0</v>
      </c>
      <c r="G10" s="167">
        <f t="shared" si="1"/>
        <v>40000</v>
      </c>
      <c r="H10" s="167">
        <f t="shared" si="1"/>
        <v>40000</v>
      </c>
      <c r="I10" s="166">
        <f t="shared" si="1"/>
        <v>0</v>
      </c>
      <c r="J10" s="166">
        <f t="shared" si="1"/>
        <v>0</v>
      </c>
      <c r="L10" s="263"/>
    </row>
    <row r="11" spans="1:10" ht="14.25" customHeight="1">
      <c r="A11" s="121"/>
      <c r="B11" s="10" t="s">
        <v>285</v>
      </c>
      <c r="C11" s="43" t="s">
        <v>178</v>
      </c>
      <c r="D11" s="12">
        <v>40000</v>
      </c>
      <c r="E11" s="12">
        <v>0</v>
      </c>
      <c r="F11" s="12">
        <v>0</v>
      </c>
      <c r="G11" s="12">
        <f>D11+E11-F11</f>
        <v>40000</v>
      </c>
      <c r="H11" s="12">
        <f>G11</f>
        <v>40000</v>
      </c>
      <c r="I11" s="104">
        <v>0</v>
      </c>
      <c r="J11" s="104">
        <v>0</v>
      </c>
    </row>
    <row r="12" spans="1:19" s="204" customFormat="1" ht="15.75" customHeight="1">
      <c r="A12" s="185" t="s">
        <v>371</v>
      </c>
      <c r="B12" s="168"/>
      <c r="C12" s="169" t="s">
        <v>368</v>
      </c>
      <c r="D12" s="167">
        <f aca="true" t="shared" si="2" ref="D12:J12">D13</f>
        <v>1500</v>
      </c>
      <c r="E12" s="167">
        <f t="shared" si="2"/>
        <v>0</v>
      </c>
      <c r="F12" s="167">
        <f t="shared" si="2"/>
        <v>0</v>
      </c>
      <c r="G12" s="167">
        <f t="shared" si="2"/>
        <v>1500</v>
      </c>
      <c r="H12" s="167">
        <f t="shared" si="2"/>
        <v>0</v>
      </c>
      <c r="I12" s="166">
        <f t="shared" si="2"/>
        <v>0</v>
      </c>
      <c r="J12" s="166">
        <f t="shared" si="2"/>
        <v>1500</v>
      </c>
      <c r="K12" s="263"/>
      <c r="L12" s="263"/>
      <c r="M12" s="263"/>
      <c r="N12" s="263"/>
      <c r="O12" s="263"/>
      <c r="P12" s="263"/>
      <c r="Q12" s="263"/>
      <c r="R12" s="263"/>
      <c r="S12" s="263"/>
    </row>
    <row r="13" spans="1:10" ht="22.5" customHeight="1">
      <c r="A13" s="121"/>
      <c r="B13" s="10" t="s">
        <v>326</v>
      </c>
      <c r="C13" s="43" t="s">
        <v>457</v>
      </c>
      <c r="D13" s="12">
        <v>1500</v>
      </c>
      <c r="E13" s="12">
        <v>0</v>
      </c>
      <c r="F13" s="12">
        <v>0</v>
      </c>
      <c r="G13" s="12">
        <f>D13+E13-F13</f>
        <v>1500</v>
      </c>
      <c r="H13" s="12">
        <v>0</v>
      </c>
      <c r="I13" s="104">
        <v>0</v>
      </c>
      <c r="J13" s="104">
        <f>G13</f>
        <v>1500</v>
      </c>
    </row>
    <row r="14" spans="1:10" ht="18" customHeight="1">
      <c r="A14" s="131" t="s">
        <v>299</v>
      </c>
      <c r="B14" s="543"/>
      <c r="C14" s="80" t="s">
        <v>180</v>
      </c>
      <c r="D14" s="80">
        <f>D15+D17</f>
        <v>148488</v>
      </c>
      <c r="E14" s="80">
        <f>E15+E17</f>
        <v>660</v>
      </c>
      <c r="F14" s="80">
        <f>F15+F17</f>
        <v>0</v>
      </c>
      <c r="G14" s="80">
        <f>D14+E14-F14</f>
        <v>149148</v>
      </c>
      <c r="H14" s="80">
        <f>H15+H17</f>
        <v>0</v>
      </c>
      <c r="I14" s="80">
        <f>I15+I17</f>
        <v>149148</v>
      </c>
      <c r="J14" s="80">
        <f>J15+J17</f>
        <v>0</v>
      </c>
    </row>
    <row r="15" spans="1:10" ht="17.25" customHeight="1">
      <c r="A15" s="186" t="s">
        <v>98</v>
      </c>
      <c r="B15" s="543"/>
      <c r="C15" s="167" t="s">
        <v>97</v>
      </c>
      <c r="D15" s="167">
        <f>D16</f>
        <v>136388</v>
      </c>
      <c r="E15" s="167">
        <f aca="true" t="shared" si="3" ref="E15:J15">E16</f>
        <v>660</v>
      </c>
      <c r="F15" s="167">
        <f t="shared" si="3"/>
        <v>0</v>
      </c>
      <c r="G15" s="167">
        <f t="shared" si="3"/>
        <v>137048</v>
      </c>
      <c r="H15" s="167">
        <f t="shared" si="3"/>
        <v>0</v>
      </c>
      <c r="I15" s="166">
        <f t="shared" si="3"/>
        <v>137048</v>
      </c>
      <c r="J15" s="166">
        <f t="shared" si="3"/>
        <v>0</v>
      </c>
    </row>
    <row r="16" spans="1:10" ht="15.75" customHeight="1">
      <c r="A16" s="15"/>
      <c r="B16" s="10" t="s">
        <v>329</v>
      </c>
      <c r="C16" s="12" t="s">
        <v>181</v>
      </c>
      <c r="D16" s="12">
        <v>136388</v>
      </c>
      <c r="E16" s="12">
        <v>660</v>
      </c>
      <c r="F16" s="217">
        <v>0</v>
      </c>
      <c r="G16" s="12">
        <f>D16+E16-F16</f>
        <v>137048</v>
      </c>
      <c r="H16" s="12">
        <v>0</v>
      </c>
      <c r="I16" s="104">
        <f>G16</f>
        <v>137048</v>
      </c>
      <c r="J16" s="104">
        <v>0</v>
      </c>
    </row>
    <row r="17" spans="1:10" ht="15" customHeight="1">
      <c r="A17" s="186" t="s">
        <v>300</v>
      </c>
      <c r="B17" s="187"/>
      <c r="C17" s="167" t="s">
        <v>301</v>
      </c>
      <c r="D17" s="167">
        <f>D18+D19</f>
        <v>12100</v>
      </c>
      <c r="E17" s="167">
        <f aca="true" t="shared" si="4" ref="E17:J17">E19+E18</f>
        <v>0</v>
      </c>
      <c r="F17" s="167">
        <f t="shared" si="4"/>
        <v>0</v>
      </c>
      <c r="G17" s="167">
        <f t="shared" si="4"/>
        <v>12100</v>
      </c>
      <c r="H17" s="167">
        <f t="shared" si="4"/>
        <v>0</v>
      </c>
      <c r="I17" s="167">
        <f t="shared" si="4"/>
        <v>12100</v>
      </c>
      <c r="J17" s="167">
        <f t="shared" si="4"/>
        <v>0</v>
      </c>
    </row>
    <row r="18" spans="1:10" ht="15.75" customHeight="1">
      <c r="A18" s="109"/>
      <c r="B18" s="10" t="s">
        <v>319</v>
      </c>
      <c r="C18" s="16" t="s">
        <v>293</v>
      </c>
      <c r="D18" s="16">
        <v>500</v>
      </c>
      <c r="E18" s="12">
        <v>0</v>
      </c>
      <c r="F18" s="12">
        <v>0</v>
      </c>
      <c r="G18" s="12">
        <f>D18+E18-F18</f>
        <v>500</v>
      </c>
      <c r="H18" s="16">
        <v>0</v>
      </c>
      <c r="I18" s="16">
        <f>G18</f>
        <v>500</v>
      </c>
      <c r="J18" s="16">
        <v>0</v>
      </c>
    </row>
    <row r="19" spans="1:10" ht="15.75" customHeight="1">
      <c r="A19" s="15"/>
      <c r="B19" s="10" t="s">
        <v>285</v>
      </c>
      <c r="C19" s="12" t="s">
        <v>286</v>
      </c>
      <c r="D19" s="12">
        <v>11600</v>
      </c>
      <c r="E19" s="12">
        <v>0</v>
      </c>
      <c r="F19" s="12">
        <v>0</v>
      </c>
      <c r="G19" s="12">
        <f>D19+E19-F19</f>
        <v>11600</v>
      </c>
      <c r="H19" s="12">
        <v>0</v>
      </c>
      <c r="I19" s="104">
        <f>G19</f>
        <v>11600</v>
      </c>
      <c r="J19" s="104">
        <v>0</v>
      </c>
    </row>
    <row r="20" spans="1:10" ht="18" customHeight="1">
      <c r="A20" s="131" t="s">
        <v>28</v>
      </c>
      <c r="B20" s="188"/>
      <c r="C20" s="80" t="s">
        <v>182</v>
      </c>
      <c r="D20" s="80">
        <f>D21</f>
        <v>4242984</v>
      </c>
      <c r="E20" s="80">
        <f aca="true" t="shared" si="5" ref="E20:J20">E21</f>
        <v>2943143</v>
      </c>
      <c r="F20" s="80">
        <f t="shared" si="5"/>
        <v>125415</v>
      </c>
      <c r="G20" s="80">
        <f t="shared" si="5"/>
        <v>7060712</v>
      </c>
      <c r="H20" s="80">
        <f t="shared" si="5"/>
        <v>0</v>
      </c>
      <c r="I20" s="79">
        <f t="shared" si="5"/>
        <v>7010712</v>
      </c>
      <c r="J20" s="79">
        <f t="shared" si="5"/>
        <v>50000</v>
      </c>
    </row>
    <row r="21" spans="1:10" ht="16.5" customHeight="1">
      <c r="A21" s="186" t="s">
        <v>30</v>
      </c>
      <c r="B21" s="187"/>
      <c r="C21" s="167" t="s">
        <v>183</v>
      </c>
      <c r="D21" s="167">
        <f aca="true" t="shared" si="6" ref="D21:J21">D22+D23+D24+D25+D26+D27+D28+D29+D30+D31+D32+D33+D34+D35+D36+D37+D38+D39+D40+D41</f>
        <v>4242984</v>
      </c>
      <c r="E21" s="167">
        <f t="shared" si="6"/>
        <v>2943143</v>
      </c>
      <c r="F21" s="167">
        <f t="shared" si="6"/>
        <v>125415</v>
      </c>
      <c r="G21" s="167">
        <f t="shared" si="6"/>
        <v>7060712</v>
      </c>
      <c r="H21" s="167">
        <f t="shared" si="6"/>
        <v>0</v>
      </c>
      <c r="I21" s="167">
        <f t="shared" si="6"/>
        <v>7010712</v>
      </c>
      <c r="J21" s="167">
        <f t="shared" si="6"/>
        <v>50000</v>
      </c>
    </row>
    <row r="22" spans="1:10" s="19" customFormat="1" ht="15" customHeight="1">
      <c r="A22" s="122"/>
      <c r="B22" s="105" t="s">
        <v>326</v>
      </c>
      <c r="C22" s="99" t="s">
        <v>510</v>
      </c>
      <c r="D22" s="16">
        <v>50000</v>
      </c>
      <c r="E22" s="16">
        <v>0</v>
      </c>
      <c r="F22" s="16">
        <v>0</v>
      </c>
      <c r="G22" s="16">
        <f>D22+E22-F22</f>
        <v>50000</v>
      </c>
      <c r="H22" s="16">
        <v>0</v>
      </c>
      <c r="I22" s="16">
        <v>0</v>
      </c>
      <c r="J22" s="216">
        <f>G22</f>
        <v>50000</v>
      </c>
    </row>
    <row r="23" spans="1:10" s="19" customFormat="1" ht="15.75" customHeight="1">
      <c r="A23" s="122"/>
      <c r="B23" s="105" t="s">
        <v>332</v>
      </c>
      <c r="C23" s="12" t="s">
        <v>362</v>
      </c>
      <c r="D23" s="16">
        <v>4000</v>
      </c>
      <c r="E23" s="16">
        <v>0</v>
      </c>
      <c r="F23" s="16">
        <v>0</v>
      </c>
      <c r="G23" s="16">
        <f aca="true" t="shared" si="7" ref="G23:G39">D23+E23-F23</f>
        <v>4000</v>
      </c>
      <c r="H23" s="16">
        <v>0</v>
      </c>
      <c r="I23" s="104">
        <f aca="true" t="shared" si="8" ref="I23:I39">G23</f>
        <v>4000</v>
      </c>
      <c r="J23" s="16">
        <v>0</v>
      </c>
    </row>
    <row r="24" spans="1:10" ht="14.25" customHeight="1">
      <c r="A24" s="565"/>
      <c r="B24" s="10" t="s">
        <v>287</v>
      </c>
      <c r="C24" s="43" t="s">
        <v>466</v>
      </c>
      <c r="D24" s="12">
        <v>304950</v>
      </c>
      <c r="E24" s="12">
        <v>0</v>
      </c>
      <c r="F24" s="12">
        <v>0</v>
      </c>
      <c r="G24" s="16">
        <f t="shared" si="7"/>
        <v>304950</v>
      </c>
      <c r="H24" s="12">
        <v>0</v>
      </c>
      <c r="I24" s="104">
        <f t="shared" si="8"/>
        <v>304950</v>
      </c>
      <c r="J24" s="104">
        <v>0</v>
      </c>
    </row>
    <row r="25" spans="1:10" ht="13.5" customHeight="1">
      <c r="A25" s="565"/>
      <c r="B25" s="10" t="s">
        <v>289</v>
      </c>
      <c r="C25" s="43" t="s">
        <v>177</v>
      </c>
      <c r="D25" s="12">
        <v>28839</v>
      </c>
      <c r="E25" s="12">
        <v>0</v>
      </c>
      <c r="F25" s="12">
        <v>595</v>
      </c>
      <c r="G25" s="16">
        <f t="shared" si="7"/>
        <v>28244</v>
      </c>
      <c r="H25" s="12">
        <v>0</v>
      </c>
      <c r="I25" s="104">
        <f t="shared" si="8"/>
        <v>28244</v>
      </c>
      <c r="J25" s="104">
        <v>0</v>
      </c>
    </row>
    <row r="26" spans="1:10" ht="13.5" customHeight="1">
      <c r="A26" s="565"/>
      <c r="B26" s="115" t="s">
        <v>290</v>
      </c>
      <c r="C26" s="43" t="s">
        <v>184</v>
      </c>
      <c r="D26" s="12">
        <v>58474</v>
      </c>
      <c r="E26" s="12">
        <v>0</v>
      </c>
      <c r="F26" s="12">
        <v>0</v>
      </c>
      <c r="G26" s="16">
        <f t="shared" si="7"/>
        <v>58474</v>
      </c>
      <c r="H26" s="12">
        <v>0</v>
      </c>
      <c r="I26" s="104">
        <f t="shared" si="8"/>
        <v>58474</v>
      </c>
      <c r="J26" s="104">
        <v>0</v>
      </c>
    </row>
    <row r="27" spans="1:10" ht="13.5" customHeight="1">
      <c r="A27" s="565"/>
      <c r="B27" s="115" t="s">
        <v>506</v>
      </c>
      <c r="C27" s="43" t="s">
        <v>507</v>
      </c>
      <c r="D27" s="12">
        <v>5000</v>
      </c>
      <c r="E27" s="12">
        <v>0</v>
      </c>
      <c r="F27" s="12">
        <v>0</v>
      </c>
      <c r="G27" s="16">
        <f t="shared" si="7"/>
        <v>5000</v>
      </c>
      <c r="H27" s="12">
        <v>0</v>
      </c>
      <c r="I27" s="104">
        <f t="shared" si="8"/>
        <v>5000</v>
      </c>
      <c r="J27" s="104">
        <v>0</v>
      </c>
    </row>
    <row r="28" spans="1:10" ht="12.75" customHeight="1">
      <c r="A28" s="565"/>
      <c r="B28" s="115" t="s">
        <v>291</v>
      </c>
      <c r="C28" s="43" t="s">
        <v>292</v>
      </c>
      <c r="D28" s="12">
        <v>8080</v>
      </c>
      <c r="E28" s="12">
        <v>0</v>
      </c>
      <c r="F28" s="12">
        <v>0</v>
      </c>
      <c r="G28" s="16">
        <f t="shared" si="7"/>
        <v>8080</v>
      </c>
      <c r="H28" s="12">
        <v>0</v>
      </c>
      <c r="I28" s="104">
        <f t="shared" si="8"/>
        <v>8080</v>
      </c>
      <c r="J28" s="104">
        <v>0</v>
      </c>
    </row>
    <row r="29" spans="1:10" ht="14.25" customHeight="1">
      <c r="A29" s="121"/>
      <c r="B29" s="10" t="s">
        <v>319</v>
      </c>
      <c r="C29" s="99" t="s">
        <v>293</v>
      </c>
      <c r="D29" s="16">
        <v>250000</v>
      </c>
      <c r="E29" s="12">
        <v>0</v>
      </c>
      <c r="F29" s="12">
        <v>50000</v>
      </c>
      <c r="G29" s="16">
        <f t="shared" si="7"/>
        <v>200000</v>
      </c>
      <c r="H29" s="12">
        <v>0</v>
      </c>
      <c r="I29" s="104">
        <f t="shared" si="8"/>
        <v>200000</v>
      </c>
      <c r="J29" s="104">
        <v>0</v>
      </c>
    </row>
    <row r="30" spans="1:10" ht="12.75" customHeight="1">
      <c r="A30" s="121"/>
      <c r="B30" s="10" t="s">
        <v>304</v>
      </c>
      <c r="C30" s="99" t="s">
        <v>294</v>
      </c>
      <c r="D30" s="16">
        <v>30000</v>
      </c>
      <c r="E30" s="12">
        <v>0</v>
      </c>
      <c r="F30" s="12">
        <v>0</v>
      </c>
      <c r="G30" s="16">
        <f t="shared" si="7"/>
        <v>30000</v>
      </c>
      <c r="H30" s="12">
        <v>0</v>
      </c>
      <c r="I30" s="104">
        <f t="shared" si="8"/>
        <v>30000</v>
      </c>
      <c r="J30" s="104">
        <v>0</v>
      </c>
    </row>
    <row r="31" spans="1:10" ht="13.5" customHeight="1">
      <c r="A31" s="121"/>
      <c r="B31" s="10" t="s">
        <v>340</v>
      </c>
      <c r="C31" s="99" t="s">
        <v>295</v>
      </c>
      <c r="D31" s="16">
        <v>165000</v>
      </c>
      <c r="E31" s="12">
        <v>0</v>
      </c>
      <c r="F31" s="12">
        <v>60000</v>
      </c>
      <c r="G31" s="16">
        <f t="shared" si="7"/>
        <v>105000</v>
      </c>
      <c r="H31" s="12">
        <v>0</v>
      </c>
      <c r="I31" s="104">
        <f t="shared" si="8"/>
        <v>105000</v>
      </c>
      <c r="J31" s="104">
        <v>0</v>
      </c>
    </row>
    <row r="32" spans="1:10" ht="14.25" customHeight="1">
      <c r="A32" s="121"/>
      <c r="B32" s="10" t="s">
        <v>285</v>
      </c>
      <c r="C32" s="99" t="s">
        <v>286</v>
      </c>
      <c r="D32" s="16">
        <v>224333</v>
      </c>
      <c r="E32" s="12">
        <v>106215</v>
      </c>
      <c r="F32" s="12">
        <v>0</v>
      </c>
      <c r="G32" s="16">
        <f t="shared" si="7"/>
        <v>330548</v>
      </c>
      <c r="H32" s="12">
        <v>0</v>
      </c>
      <c r="I32" s="104">
        <f t="shared" si="8"/>
        <v>330548</v>
      </c>
      <c r="J32" s="104">
        <v>0</v>
      </c>
    </row>
    <row r="33" spans="1:10" ht="14.25" customHeight="1">
      <c r="A33" s="121"/>
      <c r="B33" s="10" t="s">
        <v>508</v>
      </c>
      <c r="C33" s="99" t="s">
        <v>509</v>
      </c>
      <c r="D33" s="16">
        <v>1000</v>
      </c>
      <c r="E33" s="12">
        <v>2500</v>
      </c>
      <c r="F33" s="12">
        <v>0</v>
      </c>
      <c r="G33" s="16">
        <f t="shared" si="7"/>
        <v>3500</v>
      </c>
      <c r="H33" s="12">
        <v>0</v>
      </c>
      <c r="I33" s="104">
        <f t="shared" si="8"/>
        <v>3500</v>
      </c>
      <c r="J33" s="104"/>
    </row>
    <row r="34" spans="1:10" ht="14.25" customHeight="1">
      <c r="A34" s="121"/>
      <c r="B34" s="10" t="s">
        <v>320</v>
      </c>
      <c r="C34" s="99" t="s">
        <v>296</v>
      </c>
      <c r="D34" s="16">
        <v>1000</v>
      </c>
      <c r="E34" s="12">
        <v>0</v>
      </c>
      <c r="F34" s="12">
        <v>0</v>
      </c>
      <c r="G34" s="16">
        <f t="shared" si="7"/>
        <v>1000</v>
      </c>
      <c r="H34" s="12">
        <v>0</v>
      </c>
      <c r="I34" s="104">
        <f t="shared" si="8"/>
        <v>1000</v>
      </c>
      <c r="J34" s="104">
        <v>0</v>
      </c>
    </row>
    <row r="35" spans="1:10" ht="13.5" customHeight="1">
      <c r="A35" s="121"/>
      <c r="B35" s="10" t="s">
        <v>346</v>
      </c>
      <c r="C35" s="99" t="s">
        <v>297</v>
      </c>
      <c r="D35" s="16">
        <v>2000</v>
      </c>
      <c r="E35" s="12">
        <v>0</v>
      </c>
      <c r="F35" s="12">
        <v>0</v>
      </c>
      <c r="G35" s="16">
        <f t="shared" si="7"/>
        <v>2000</v>
      </c>
      <c r="H35" s="12">
        <v>0</v>
      </c>
      <c r="I35" s="104">
        <f t="shared" si="8"/>
        <v>2000</v>
      </c>
      <c r="J35" s="104">
        <v>0</v>
      </c>
    </row>
    <row r="36" spans="1:10" ht="12" customHeight="1">
      <c r="A36" s="121"/>
      <c r="B36" s="10" t="s">
        <v>321</v>
      </c>
      <c r="C36" s="99" t="s">
        <v>298</v>
      </c>
      <c r="D36" s="16">
        <v>8539</v>
      </c>
      <c r="E36" s="12">
        <v>1507</v>
      </c>
      <c r="F36" s="12">
        <v>0</v>
      </c>
      <c r="G36" s="16">
        <f t="shared" si="7"/>
        <v>10046</v>
      </c>
      <c r="H36" s="12">
        <v>0</v>
      </c>
      <c r="I36" s="104">
        <f t="shared" si="8"/>
        <v>10046</v>
      </c>
      <c r="J36" s="104">
        <v>0</v>
      </c>
    </row>
    <row r="37" spans="1:10" ht="12.75" customHeight="1">
      <c r="A37" s="121"/>
      <c r="B37" s="10" t="s">
        <v>305</v>
      </c>
      <c r="C37" s="99" t="s">
        <v>306</v>
      </c>
      <c r="D37" s="16">
        <v>8785</v>
      </c>
      <c r="E37" s="12">
        <v>373</v>
      </c>
      <c r="F37" s="12">
        <v>0</v>
      </c>
      <c r="G37" s="16">
        <f t="shared" si="7"/>
        <v>9158</v>
      </c>
      <c r="H37" s="12">
        <v>0</v>
      </c>
      <c r="I37" s="104">
        <f t="shared" si="8"/>
        <v>9158</v>
      </c>
      <c r="J37" s="104">
        <v>0</v>
      </c>
    </row>
    <row r="38" spans="1:10" ht="15" customHeight="1">
      <c r="A38" s="121"/>
      <c r="B38" s="10" t="s">
        <v>348</v>
      </c>
      <c r="C38" s="43" t="s">
        <v>188</v>
      </c>
      <c r="D38" s="16">
        <v>195000</v>
      </c>
      <c r="E38" s="12">
        <v>2832548</v>
      </c>
      <c r="F38" s="12">
        <v>14820</v>
      </c>
      <c r="G38" s="16">
        <f t="shared" si="7"/>
        <v>3012728</v>
      </c>
      <c r="H38" s="12">
        <v>0</v>
      </c>
      <c r="I38" s="104">
        <f t="shared" si="8"/>
        <v>3012728</v>
      </c>
      <c r="J38" s="104">
        <v>0</v>
      </c>
    </row>
    <row r="39" spans="1:10" ht="13.5" customHeight="1">
      <c r="A39" s="121"/>
      <c r="B39" s="10" t="s">
        <v>585</v>
      </c>
      <c r="C39" s="43" t="s">
        <v>586</v>
      </c>
      <c r="D39" s="16">
        <v>2173488</v>
      </c>
      <c r="E39" s="12">
        <v>0</v>
      </c>
      <c r="F39" s="12">
        <v>0</v>
      </c>
      <c r="G39" s="16">
        <f t="shared" si="7"/>
        <v>2173488</v>
      </c>
      <c r="H39" s="12">
        <v>0</v>
      </c>
      <c r="I39" s="104">
        <f t="shared" si="8"/>
        <v>2173488</v>
      </c>
      <c r="J39" s="104">
        <v>0</v>
      </c>
    </row>
    <row r="40" spans="1:10" ht="13.5" customHeight="1">
      <c r="A40" s="121"/>
      <c r="B40" s="10" t="s">
        <v>453</v>
      </c>
      <c r="C40" s="43" t="s">
        <v>586</v>
      </c>
      <c r="D40" s="16">
        <v>724496</v>
      </c>
      <c r="E40" s="12">
        <v>0</v>
      </c>
      <c r="F40" s="12">
        <v>0</v>
      </c>
      <c r="G40" s="16">
        <f>D40+E40-F40</f>
        <v>724496</v>
      </c>
      <c r="H40" s="12">
        <v>0</v>
      </c>
      <c r="I40" s="104">
        <f>G40</f>
        <v>724496</v>
      </c>
      <c r="J40" s="104">
        <v>0</v>
      </c>
    </row>
    <row r="41" spans="1:10" ht="13.5" customHeight="1">
      <c r="A41" s="121"/>
      <c r="B41" s="10" t="s">
        <v>456</v>
      </c>
      <c r="C41" s="43" t="s">
        <v>467</v>
      </c>
      <c r="D41" s="16">
        <v>0</v>
      </c>
      <c r="E41" s="12">
        <v>0</v>
      </c>
      <c r="F41" s="12">
        <v>0</v>
      </c>
      <c r="G41" s="16">
        <f>D41+E41-F41</f>
        <v>0</v>
      </c>
      <c r="H41" s="12">
        <v>0</v>
      </c>
      <c r="I41" s="104">
        <v>0</v>
      </c>
      <c r="J41" s="104">
        <f>G41</f>
        <v>0</v>
      </c>
    </row>
    <row r="42" spans="1:10" ht="24" customHeight="1">
      <c r="A42" s="131" t="s">
        <v>302</v>
      </c>
      <c r="B42" s="100"/>
      <c r="C42" s="127" t="s">
        <v>477</v>
      </c>
      <c r="D42" s="80">
        <f aca="true" t="shared" si="9" ref="D42:J42">D43</f>
        <v>126683</v>
      </c>
      <c r="E42" s="80">
        <f t="shared" si="9"/>
        <v>0</v>
      </c>
      <c r="F42" s="80">
        <f t="shared" si="9"/>
        <v>0</v>
      </c>
      <c r="G42" s="80">
        <f t="shared" si="9"/>
        <v>126683</v>
      </c>
      <c r="H42" s="80">
        <f t="shared" si="9"/>
        <v>55000</v>
      </c>
      <c r="I42" s="80">
        <f t="shared" si="9"/>
        <v>71683</v>
      </c>
      <c r="J42" s="80">
        <f t="shared" si="9"/>
        <v>0</v>
      </c>
    </row>
    <row r="43" spans="1:10" ht="21.75" customHeight="1">
      <c r="A43" s="186" t="s">
        <v>303</v>
      </c>
      <c r="B43" s="187"/>
      <c r="C43" s="169" t="s">
        <v>280</v>
      </c>
      <c r="D43" s="167">
        <f aca="true" t="shared" si="10" ref="D43:J43">D44+D45+D46+D47+D48+D49+D50+D51</f>
        <v>126683</v>
      </c>
      <c r="E43" s="167">
        <f t="shared" si="10"/>
        <v>0</v>
      </c>
      <c r="F43" s="167">
        <f t="shared" si="10"/>
        <v>0</v>
      </c>
      <c r="G43" s="167">
        <f t="shared" si="10"/>
        <v>126683</v>
      </c>
      <c r="H43" s="167">
        <f t="shared" si="10"/>
        <v>55000</v>
      </c>
      <c r="I43" s="167">
        <f t="shared" si="10"/>
        <v>71683</v>
      </c>
      <c r="J43" s="167">
        <f t="shared" si="10"/>
        <v>0</v>
      </c>
    </row>
    <row r="44" spans="1:10" ht="12" customHeight="1">
      <c r="A44" s="109"/>
      <c r="B44" s="10" t="s">
        <v>304</v>
      </c>
      <c r="C44" s="99" t="s">
        <v>294</v>
      </c>
      <c r="D44" s="16">
        <v>3365</v>
      </c>
      <c r="E44" s="16">
        <v>0</v>
      </c>
      <c r="F44" s="16">
        <v>0</v>
      </c>
      <c r="G44" s="12">
        <f aca="true" t="shared" si="11" ref="G44:G49">D44+E44-F44</f>
        <v>3365</v>
      </c>
      <c r="H44" s="16">
        <v>3365</v>
      </c>
      <c r="I44" s="102">
        <f>G44-H44</f>
        <v>0</v>
      </c>
      <c r="J44" s="102">
        <v>0</v>
      </c>
    </row>
    <row r="45" spans="1:10" ht="12" customHeight="1">
      <c r="A45" s="15"/>
      <c r="B45" s="10" t="s">
        <v>285</v>
      </c>
      <c r="C45" s="99" t="s">
        <v>286</v>
      </c>
      <c r="D45" s="16">
        <v>48323</v>
      </c>
      <c r="E45" s="16">
        <v>0</v>
      </c>
      <c r="F45" s="16">
        <v>0</v>
      </c>
      <c r="G45" s="12">
        <f t="shared" si="11"/>
        <v>48323</v>
      </c>
      <c r="H45" s="16">
        <v>37315</v>
      </c>
      <c r="I45" s="102">
        <f>G45-H45</f>
        <v>11008</v>
      </c>
      <c r="J45" s="104">
        <v>0</v>
      </c>
    </row>
    <row r="46" spans="1:10" ht="12.75" customHeight="1">
      <c r="A46" s="15"/>
      <c r="B46" s="10" t="s">
        <v>346</v>
      </c>
      <c r="C46" s="99" t="s">
        <v>297</v>
      </c>
      <c r="D46" s="16">
        <v>55000</v>
      </c>
      <c r="E46" s="16">
        <v>0</v>
      </c>
      <c r="F46" s="16">
        <v>0</v>
      </c>
      <c r="G46" s="12">
        <f t="shared" si="11"/>
        <v>55000</v>
      </c>
      <c r="H46" s="16">
        <v>0</v>
      </c>
      <c r="I46" s="102">
        <f>G46-H46</f>
        <v>55000</v>
      </c>
      <c r="J46" s="104">
        <v>0</v>
      </c>
    </row>
    <row r="47" spans="1:10" ht="13.5" customHeight="1">
      <c r="A47" s="15"/>
      <c r="B47" s="10" t="s">
        <v>305</v>
      </c>
      <c r="C47" s="99" t="s">
        <v>306</v>
      </c>
      <c r="D47" s="16">
        <v>9443</v>
      </c>
      <c r="E47" s="16">
        <v>0</v>
      </c>
      <c r="F47" s="16">
        <v>0</v>
      </c>
      <c r="G47" s="12">
        <f t="shared" si="11"/>
        <v>9443</v>
      </c>
      <c r="H47" s="16">
        <v>8940</v>
      </c>
      <c r="I47" s="102">
        <f>G47-H47</f>
        <v>503</v>
      </c>
      <c r="J47" s="104">
        <v>0</v>
      </c>
    </row>
    <row r="48" spans="1:10" ht="12.75" customHeight="1">
      <c r="A48" s="15"/>
      <c r="B48" s="10" t="s">
        <v>307</v>
      </c>
      <c r="C48" s="99" t="s">
        <v>189</v>
      </c>
      <c r="D48" s="16">
        <v>4580</v>
      </c>
      <c r="E48" s="16">
        <v>0</v>
      </c>
      <c r="F48" s="16">
        <v>0</v>
      </c>
      <c r="G48" s="12">
        <f t="shared" si="11"/>
        <v>4580</v>
      </c>
      <c r="H48" s="16">
        <v>4580</v>
      </c>
      <c r="I48" s="102">
        <f>G48-H48</f>
        <v>0</v>
      </c>
      <c r="J48" s="104">
        <v>0</v>
      </c>
    </row>
    <row r="49" spans="1:10" ht="11.25" customHeight="1">
      <c r="A49" s="15"/>
      <c r="B49" s="10" t="s">
        <v>347</v>
      </c>
      <c r="C49" s="99" t="s">
        <v>478</v>
      </c>
      <c r="D49" s="16">
        <v>5172</v>
      </c>
      <c r="E49" s="16">
        <v>0</v>
      </c>
      <c r="F49" s="16">
        <v>0</v>
      </c>
      <c r="G49" s="12">
        <f t="shared" si="11"/>
        <v>5172</v>
      </c>
      <c r="H49" s="16">
        <v>0</v>
      </c>
      <c r="I49" s="102">
        <f>G49-H506</f>
        <v>5172</v>
      </c>
      <c r="J49" s="104">
        <v>0</v>
      </c>
    </row>
    <row r="50" spans="1:10" ht="12" customHeight="1">
      <c r="A50" s="15"/>
      <c r="B50" s="10" t="s">
        <v>506</v>
      </c>
      <c r="C50" s="99" t="s">
        <v>513</v>
      </c>
      <c r="D50" s="16">
        <v>800</v>
      </c>
      <c r="E50" s="16">
        <v>0</v>
      </c>
      <c r="F50" s="16">
        <v>0</v>
      </c>
      <c r="G50" s="12">
        <f>D50+E50-F50</f>
        <v>800</v>
      </c>
      <c r="H50" s="16">
        <v>800</v>
      </c>
      <c r="I50" s="102">
        <f>G50-H50</f>
        <v>0</v>
      </c>
      <c r="J50" s="104">
        <v>0</v>
      </c>
    </row>
    <row r="51" spans="1:10" ht="12" customHeight="1">
      <c r="A51" s="15"/>
      <c r="B51" s="10" t="s">
        <v>310</v>
      </c>
      <c r="C51" s="99" t="s">
        <v>470</v>
      </c>
      <c r="D51" s="16">
        <v>0</v>
      </c>
      <c r="E51" s="16">
        <v>0</v>
      </c>
      <c r="F51" s="16">
        <v>0</v>
      </c>
      <c r="G51" s="12">
        <f>D51+E51-F51</f>
        <v>0</v>
      </c>
      <c r="H51" s="16">
        <v>0</v>
      </c>
      <c r="I51" s="102">
        <f>G51-H51</f>
        <v>0</v>
      </c>
      <c r="J51" s="104">
        <v>0</v>
      </c>
    </row>
    <row r="52" spans="1:10" ht="15" customHeight="1">
      <c r="A52" s="131" t="s">
        <v>311</v>
      </c>
      <c r="B52" s="100"/>
      <c r="C52" s="127" t="s">
        <v>190</v>
      </c>
      <c r="D52" s="80">
        <f>D53+D56+D58</f>
        <v>202852</v>
      </c>
      <c r="E52" s="80">
        <f aca="true" t="shared" si="12" ref="E52:J52">E53+E56+E58</f>
        <v>502</v>
      </c>
      <c r="F52" s="80">
        <f t="shared" si="12"/>
        <v>502</v>
      </c>
      <c r="G52" s="80">
        <f t="shared" si="12"/>
        <v>202852</v>
      </c>
      <c r="H52" s="80">
        <f t="shared" si="12"/>
        <v>202852</v>
      </c>
      <c r="I52" s="79">
        <f>I53+I56+I58</f>
        <v>0</v>
      </c>
      <c r="J52" s="79">
        <f t="shared" si="12"/>
        <v>0</v>
      </c>
    </row>
    <row r="53" spans="1:10" ht="23.25" customHeight="1">
      <c r="A53" s="186" t="s">
        <v>312</v>
      </c>
      <c r="B53" s="168"/>
      <c r="C53" s="169" t="s">
        <v>313</v>
      </c>
      <c r="D53" s="167">
        <f aca="true" t="shared" si="13" ref="D53:J53">D54+D55</f>
        <v>42000</v>
      </c>
      <c r="E53" s="167">
        <f t="shared" si="13"/>
        <v>0</v>
      </c>
      <c r="F53" s="167">
        <f t="shared" si="13"/>
        <v>0</v>
      </c>
      <c r="G53" s="167">
        <f t="shared" si="13"/>
        <v>42000</v>
      </c>
      <c r="H53" s="167">
        <f t="shared" si="13"/>
        <v>42000</v>
      </c>
      <c r="I53" s="167">
        <f t="shared" si="13"/>
        <v>0</v>
      </c>
      <c r="J53" s="167">
        <f t="shared" si="13"/>
        <v>0</v>
      </c>
    </row>
    <row r="54" spans="1:10" ht="15.75" customHeight="1">
      <c r="A54" s="261"/>
      <c r="B54" s="253" t="s">
        <v>506</v>
      </c>
      <c r="C54" s="99" t="s">
        <v>513</v>
      </c>
      <c r="D54" s="99">
        <v>2000</v>
      </c>
      <c r="E54" s="255">
        <v>0</v>
      </c>
      <c r="F54" s="255">
        <v>0</v>
      </c>
      <c r="G54" s="12">
        <f>D54+E54-F54</f>
        <v>2000</v>
      </c>
      <c r="H54" s="16">
        <f>G54</f>
        <v>2000</v>
      </c>
      <c r="I54" s="262">
        <v>0</v>
      </c>
      <c r="J54" s="262">
        <v>0</v>
      </c>
    </row>
    <row r="55" spans="1:10" ht="15" customHeight="1">
      <c r="A55" s="15"/>
      <c r="B55" s="10" t="s">
        <v>285</v>
      </c>
      <c r="C55" s="99" t="s">
        <v>286</v>
      </c>
      <c r="D55" s="16">
        <v>40000</v>
      </c>
      <c r="E55" s="16">
        <v>0</v>
      </c>
      <c r="F55" s="16">
        <v>0</v>
      </c>
      <c r="G55" s="12">
        <f>D55+E55-F55</f>
        <v>40000</v>
      </c>
      <c r="H55" s="16">
        <f>G55</f>
        <v>40000</v>
      </c>
      <c r="I55" s="104">
        <v>0</v>
      </c>
      <c r="J55" s="104">
        <v>0</v>
      </c>
    </row>
    <row r="56" spans="1:10" ht="22.5" customHeight="1">
      <c r="A56" s="186" t="s">
        <v>314</v>
      </c>
      <c r="B56" s="168"/>
      <c r="C56" s="169" t="s">
        <v>315</v>
      </c>
      <c r="D56" s="167">
        <f>D57</f>
        <v>8000</v>
      </c>
      <c r="E56" s="167">
        <f aca="true" t="shared" si="14" ref="E56:J56">E57</f>
        <v>0</v>
      </c>
      <c r="F56" s="167">
        <f t="shared" si="14"/>
        <v>0</v>
      </c>
      <c r="G56" s="167">
        <f t="shared" si="14"/>
        <v>8000</v>
      </c>
      <c r="H56" s="167">
        <f t="shared" si="14"/>
        <v>8000</v>
      </c>
      <c r="I56" s="166">
        <f t="shared" si="14"/>
        <v>0</v>
      </c>
      <c r="J56" s="166">
        <f t="shared" si="14"/>
        <v>0</v>
      </c>
    </row>
    <row r="57" spans="1:10" ht="15" customHeight="1">
      <c r="A57" s="15"/>
      <c r="B57" s="10" t="s">
        <v>285</v>
      </c>
      <c r="C57" s="99" t="s">
        <v>286</v>
      </c>
      <c r="D57" s="16">
        <v>8000</v>
      </c>
      <c r="E57" s="16">
        <v>0</v>
      </c>
      <c r="F57" s="16">
        <v>0</v>
      </c>
      <c r="G57" s="12">
        <f>D57+E57-F57</f>
        <v>8000</v>
      </c>
      <c r="H57" s="16">
        <f>G57</f>
        <v>8000</v>
      </c>
      <c r="I57" s="104">
        <v>0</v>
      </c>
      <c r="J57" s="104">
        <v>0</v>
      </c>
    </row>
    <row r="58" spans="1:10" ht="16.5" customHeight="1">
      <c r="A58" s="186" t="s">
        <v>316</v>
      </c>
      <c r="B58" s="168"/>
      <c r="C58" s="169" t="s">
        <v>317</v>
      </c>
      <c r="D58" s="167">
        <f>D59+D60+D61+D62+D63+D64+D65+D66+D68+D69+D67</f>
        <v>152852</v>
      </c>
      <c r="E58" s="167">
        <f>E59+E60+E61+E62+E63+E64+E65+E66+E68+E69+E67</f>
        <v>502</v>
      </c>
      <c r="F58" s="167">
        <f>F59+F60+F61+F62+F63+F64+F65+F66+F68+F69+F67</f>
        <v>502</v>
      </c>
      <c r="G58" s="167">
        <f>G59+G60+G61+G62+G63+G64+G65+G66+G68+G69+G67</f>
        <v>152852</v>
      </c>
      <c r="H58" s="167">
        <f>H59+H60+H61+H62+H63+H64+H65+H66+H68+H69+H67</f>
        <v>152852</v>
      </c>
      <c r="I58" s="167">
        <f>I59+I60+I61+I62+I63+I64+I65+I66+I68+I69</f>
        <v>0</v>
      </c>
      <c r="J58" s="167">
        <f>J59+J60+J61+J62+J63+J64+J65+J66+J68+J69</f>
        <v>0</v>
      </c>
    </row>
    <row r="59" spans="1:10" ht="13.5" customHeight="1">
      <c r="A59" s="15"/>
      <c r="B59" s="10" t="s">
        <v>287</v>
      </c>
      <c r="C59" s="99" t="s">
        <v>191</v>
      </c>
      <c r="D59" s="16">
        <v>45980</v>
      </c>
      <c r="E59" s="16">
        <v>0</v>
      </c>
      <c r="F59" s="16">
        <v>0</v>
      </c>
      <c r="G59" s="12">
        <f aca="true" t="shared" si="15" ref="G59:G69">D59+E59-F59</f>
        <v>45980</v>
      </c>
      <c r="H59" s="16">
        <f aca="true" t="shared" si="16" ref="H59:H69">G59</f>
        <v>45980</v>
      </c>
      <c r="I59" s="104">
        <v>0</v>
      </c>
      <c r="J59" s="104">
        <v>0</v>
      </c>
    </row>
    <row r="60" spans="1:10" ht="13.5" customHeight="1">
      <c r="A60" s="15"/>
      <c r="B60" s="10" t="s">
        <v>288</v>
      </c>
      <c r="C60" s="43" t="s">
        <v>511</v>
      </c>
      <c r="D60" s="16">
        <v>60940</v>
      </c>
      <c r="E60" s="16">
        <v>0</v>
      </c>
      <c r="F60" s="16">
        <v>0</v>
      </c>
      <c r="G60" s="12">
        <f t="shared" si="15"/>
        <v>60940</v>
      </c>
      <c r="H60" s="16">
        <f t="shared" si="16"/>
        <v>60940</v>
      </c>
      <c r="I60" s="104">
        <v>0</v>
      </c>
      <c r="J60" s="104">
        <v>0</v>
      </c>
    </row>
    <row r="61" spans="1:10" ht="14.25" customHeight="1">
      <c r="A61" s="15"/>
      <c r="B61" s="10" t="s">
        <v>289</v>
      </c>
      <c r="C61" s="99" t="s">
        <v>177</v>
      </c>
      <c r="D61" s="16">
        <v>8433</v>
      </c>
      <c r="E61" s="16">
        <v>0</v>
      </c>
      <c r="F61" s="16">
        <v>0</v>
      </c>
      <c r="G61" s="12">
        <f t="shared" si="15"/>
        <v>8433</v>
      </c>
      <c r="H61" s="16">
        <f t="shared" si="16"/>
        <v>8433</v>
      </c>
      <c r="I61" s="104">
        <v>0</v>
      </c>
      <c r="J61" s="104">
        <v>0</v>
      </c>
    </row>
    <row r="62" spans="1:10" ht="13.5" customHeight="1">
      <c r="A62" s="15"/>
      <c r="B62" s="115" t="s">
        <v>192</v>
      </c>
      <c r="C62" s="99" t="s">
        <v>184</v>
      </c>
      <c r="D62" s="16">
        <v>20510</v>
      </c>
      <c r="E62" s="16">
        <v>0</v>
      </c>
      <c r="F62" s="16">
        <v>0</v>
      </c>
      <c r="G62" s="12">
        <f t="shared" si="15"/>
        <v>20510</v>
      </c>
      <c r="H62" s="16">
        <f t="shared" si="16"/>
        <v>20510</v>
      </c>
      <c r="I62" s="104">
        <v>0</v>
      </c>
      <c r="J62" s="104">
        <v>0</v>
      </c>
    </row>
    <row r="63" spans="1:10" ht="12" customHeight="1">
      <c r="A63" s="15"/>
      <c r="B63" s="115" t="s">
        <v>291</v>
      </c>
      <c r="C63" s="99" t="s">
        <v>292</v>
      </c>
      <c r="D63" s="16">
        <v>2762</v>
      </c>
      <c r="E63" s="16">
        <v>0</v>
      </c>
      <c r="F63" s="16">
        <v>0</v>
      </c>
      <c r="G63" s="12">
        <f t="shared" si="15"/>
        <v>2762</v>
      </c>
      <c r="H63" s="16">
        <f t="shared" si="16"/>
        <v>2762</v>
      </c>
      <c r="I63" s="104">
        <v>0</v>
      </c>
      <c r="J63" s="104">
        <v>0</v>
      </c>
    </row>
    <row r="64" spans="1:10" ht="13.5" customHeight="1">
      <c r="A64" s="15"/>
      <c r="B64" s="10" t="s">
        <v>319</v>
      </c>
      <c r="C64" s="99" t="s">
        <v>293</v>
      </c>
      <c r="D64" s="16">
        <v>2600</v>
      </c>
      <c r="E64" s="16">
        <v>502</v>
      </c>
      <c r="F64" s="16">
        <v>0</v>
      </c>
      <c r="G64" s="12">
        <f t="shared" si="15"/>
        <v>3102</v>
      </c>
      <c r="H64" s="16">
        <f t="shared" si="16"/>
        <v>3102</v>
      </c>
      <c r="I64" s="104">
        <v>0</v>
      </c>
      <c r="J64" s="104">
        <v>0</v>
      </c>
    </row>
    <row r="65" spans="1:10" ht="12.75" customHeight="1">
      <c r="A65" s="15"/>
      <c r="B65" s="10" t="s">
        <v>285</v>
      </c>
      <c r="C65" s="99" t="s">
        <v>286</v>
      </c>
      <c r="D65" s="16">
        <v>2657</v>
      </c>
      <c r="E65" s="16">
        <v>0</v>
      </c>
      <c r="F65" s="16">
        <v>0</v>
      </c>
      <c r="G65" s="12">
        <f t="shared" si="15"/>
        <v>2657</v>
      </c>
      <c r="H65" s="16">
        <f t="shared" si="16"/>
        <v>2657</v>
      </c>
      <c r="I65" s="104">
        <v>0</v>
      </c>
      <c r="J65" s="104">
        <v>0</v>
      </c>
    </row>
    <row r="66" spans="1:10" ht="13.5" customHeight="1">
      <c r="A66" s="15"/>
      <c r="B66" s="10" t="s">
        <v>320</v>
      </c>
      <c r="C66" s="99" t="s">
        <v>296</v>
      </c>
      <c r="D66" s="16">
        <v>500</v>
      </c>
      <c r="E66" s="16">
        <v>0</v>
      </c>
      <c r="F66" s="16">
        <v>0</v>
      </c>
      <c r="G66" s="12">
        <f t="shared" si="15"/>
        <v>500</v>
      </c>
      <c r="H66" s="16">
        <f t="shared" si="16"/>
        <v>500</v>
      </c>
      <c r="I66" s="104">
        <v>0</v>
      </c>
      <c r="J66" s="104">
        <v>0</v>
      </c>
    </row>
    <row r="67" spans="1:10" ht="13.5" customHeight="1">
      <c r="A67" s="15"/>
      <c r="B67" s="10" t="s">
        <v>346</v>
      </c>
      <c r="C67" s="99" t="s">
        <v>297</v>
      </c>
      <c r="D67" s="16">
        <v>2000</v>
      </c>
      <c r="E67" s="16">
        <v>0</v>
      </c>
      <c r="F67" s="16">
        <v>465</v>
      </c>
      <c r="G67" s="12">
        <f t="shared" si="15"/>
        <v>1535</v>
      </c>
      <c r="H67" s="16">
        <f t="shared" si="16"/>
        <v>1535</v>
      </c>
      <c r="I67" s="104">
        <v>0</v>
      </c>
      <c r="J67" s="104">
        <v>0</v>
      </c>
    </row>
    <row r="68" spans="1:10" ht="13.5" customHeight="1">
      <c r="A68" s="15"/>
      <c r="B68" s="10" t="s">
        <v>321</v>
      </c>
      <c r="C68" s="99" t="s">
        <v>298</v>
      </c>
      <c r="D68" s="16">
        <v>2970</v>
      </c>
      <c r="E68" s="16">
        <v>0</v>
      </c>
      <c r="F68" s="16">
        <v>37</v>
      </c>
      <c r="G68" s="12">
        <f t="shared" si="15"/>
        <v>2933</v>
      </c>
      <c r="H68" s="16">
        <f t="shared" si="16"/>
        <v>2933</v>
      </c>
      <c r="I68" s="104">
        <v>0</v>
      </c>
      <c r="J68" s="104">
        <v>0</v>
      </c>
    </row>
    <row r="69" spans="1:10" ht="14.25" customHeight="1">
      <c r="A69" s="15"/>
      <c r="B69" s="10" t="s">
        <v>322</v>
      </c>
      <c r="C69" s="99" t="s">
        <v>14</v>
      </c>
      <c r="D69" s="16">
        <v>3500</v>
      </c>
      <c r="E69" s="16">
        <v>0</v>
      </c>
      <c r="F69" s="16">
        <v>0</v>
      </c>
      <c r="G69" s="12">
        <f t="shared" si="15"/>
        <v>3500</v>
      </c>
      <c r="H69" s="16">
        <f t="shared" si="16"/>
        <v>3500</v>
      </c>
      <c r="I69" s="104">
        <v>0</v>
      </c>
      <c r="J69" s="104">
        <v>0</v>
      </c>
    </row>
    <row r="70" spans="1:10" ht="21" customHeight="1">
      <c r="A70" s="131" t="s">
        <v>323</v>
      </c>
      <c r="B70" s="100"/>
      <c r="C70" s="127" t="s">
        <v>193</v>
      </c>
      <c r="D70" s="80">
        <f>D71+D82+D84+D90+D111+D119+D123</f>
        <v>2293985</v>
      </c>
      <c r="E70" s="80">
        <f aca="true" t="shared" si="17" ref="E70:J70">E71+E82+E84+E90+E111+E119+E123</f>
        <v>17750</v>
      </c>
      <c r="F70" s="80">
        <f t="shared" si="17"/>
        <v>17750</v>
      </c>
      <c r="G70" s="80">
        <f t="shared" si="17"/>
        <v>2293985</v>
      </c>
      <c r="H70" s="80">
        <f t="shared" si="17"/>
        <v>107746</v>
      </c>
      <c r="I70" s="80">
        <f t="shared" si="17"/>
        <v>2177239</v>
      </c>
      <c r="J70" s="80">
        <f t="shared" si="17"/>
        <v>9000</v>
      </c>
    </row>
    <row r="71" spans="1:10" ht="16.5" customHeight="1">
      <c r="A71" s="186" t="s">
        <v>324</v>
      </c>
      <c r="B71" s="168"/>
      <c r="C71" s="169" t="s">
        <v>325</v>
      </c>
      <c r="D71" s="167">
        <f aca="true" t="shared" si="18" ref="D71:J71">D72+D73+D74+D75+D76+D77+D78+D79+D80+D81</f>
        <v>94258</v>
      </c>
      <c r="E71" s="167">
        <f t="shared" si="18"/>
        <v>0</v>
      </c>
      <c r="F71" s="167">
        <f t="shared" si="18"/>
        <v>0</v>
      </c>
      <c r="G71" s="167">
        <f t="shared" si="18"/>
        <v>94258</v>
      </c>
      <c r="H71" s="167">
        <f t="shared" si="18"/>
        <v>94258</v>
      </c>
      <c r="I71" s="167">
        <f t="shared" si="18"/>
        <v>0</v>
      </c>
      <c r="J71" s="167">
        <f t="shared" si="18"/>
        <v>0</v>
      </c>
    </row>
    <row r="72" spans="1:10" s="19" customFormat="1" ht="16.5" customHeight="1">
      <c r="A72" s="122"/>
      <c r="B72" s="105" t="s">
        <v>326</v>
      </c>
      <c r="C72" s="99" t="s">
        <v>512</v>
      </c>
      <c r="D72" s="16">
        <v>10000</v>
      </c>
      <c r="E72" s="16">
        <v>0</v>
      </c>
      <c r="F72" s="16">
        <v>0</v>
      </c>
      <c r="G72" s="12">
        <f aca="true" t="shared" si="19" ref="G72:G81">D72+E72-F72</f>
        <v>10000</v>
      </c>
      <c r="H72" s="16">
        <f aca="true" t="shared" si="20" ref="H72:H81">G72</f>
        <v>10000</v>
      </c>
      <c r="I72" s="104">
        <v>0</v>
      </c>
      <c r="J72" s="104">
        <v>0</v>
      </c>
    </row>
    <row r="73" spans="1:10" ht="14.25" customHeight="1">
      <c r="A73" s="15"/>
      <c r="B73" s="10" t="s">
        <v>287</v>
      </c>
      <c r="C73" s="99" t="s">
        <v>191</v>
      </c>
      <c r="D73" s="16">
        <v>55440</v>
      </c>
      <c r="E73" s="16">
        <v>0</v>
      </c>
      <c r="F73" s="16">
        <v>0</v>
      </c>
      <c r="G73" s="12">
        <f t="shared" si="19"/>
        <v>55440</v>
      </c>
      <c r="H73" s="16">
        <f t="shared" si="20"/>
        <v>55440</v>
      </c>
      <c r="I73" s="104">
        <v>0</v>
      </c>
      <c r="J73" s="104">
        <v>0</v>
      </c>
    </row>
    <row r="74" spans="1:10" ht="14.25" customHeight="1">
      <c r="A74" s="15"/>
      <c r="B74" s="10" t="s">
        <v>289</v>
      </c>
      <c r="C74" s="99" t="s">
        <v>177</v>
      </c>
      <c r="D74" s="16">
        <v>4590</v>
      </c>
      <c r="E74" s="16">
        <v>0</v>
      </c>
      <c r="F74" s="16">
        <v>0</v>
      </c>
      <c r="G74" s="12">
        <f t="shared" si="19"/>
        <v>4590</v>
      </c>
      <c r="H74" s="16">
        <f t="shared" si="20"/>
        <v>4590</v>
      </c>
      <c r="I74" s="104">
        <v>0</v>
      </c>
      <c r="J74" s="104">
        <v>0</v>
      </c>
    </row>
    <row r="75" spans="1:10" ht="14.25" customHeight="1">
      <c r="A75" s="15"/>
      <c r="B75" s="115" t="s">
        <v>192</v>
      </c>
      <c r="C75" s="99" t="s">
        <v>361</v>
      </c>
      <c r="D75" s="16">
        <v>10343</v>
      </c>
      <c r="E75" s="16">
        <v>0</v>
      </c>
      <c r="F75" s="16">
        <v>0</v>
      </c>
      <c r="G75" s="12">
        <f t="shared" si="19"/>
        <v>10343</v>
      </c>
      <c r="H75" s="16">
        <f t="shared" si="20"/>
        <v>10343</v>
      </c>
      <c r="I75" s="104">
        <v>0</v>
      </c>
      <c r="J75" s="104">
        <v>0</v>
      </c>
    </row>
    <row r="76" spans="1:10" ht="13.5" customHeight="1">
      <c r="A76" s="15"/>
      <c r="B76" s="115" t="s">
        <v>291</v>
      </c>
      <c r="C76" s="99" t="s">
        <v>292</v>
      </c>
      <c r="D76" s="16">
        <v>1471</v>
      </c>
      <c r="E76" s="16">
        <v>0</v>
      </c>
      <c r="F76" s="16">
        <v>0</v>
      </c>
      <c r="G76" s="12">
        <f t="shared" si="19"/>
        <v>1471</v>
      </c>
      <c r="H76" s="16">
        <f t="shared" si="20"/>
        <v>1471</v>
      </c>
      <c r="I76" s="104">
        <v>0</v>
      </c>
      <c r="J76" s="104">
        <v>0</v>
      </c>
    </row>
    <row r="77" spans="1:10" ht="13.5" customHeight="1">
      <c r="A77" s="15"/>
      <c r="B77" s="115" t="s">
        <v>506</v>
      </c>
      <c r="C77" s="99" t="s">
        <v>513</v>
      </c>
      <c r="D77" s="16">
        <v>7160</v>
      </c>
      <c r="E77" s="16">
        <v>0</v>
      </c>
      <c r="F77" s="16">
        <v>0</v>
      </c>
      <c r="G77" s="12">
        <f t="shared" si="19"/>
        <v>7160</v>
      </c>
      <c r="H77" s="16">
        <f t="shared" si="20"/>
        <v>7160</v>
      </c>
      <c r="I77" s="104">
        <v>0</v>
      </c>
      <c r="J77" s="104">
        <v>0</v>
      </c>
    </row>
    <row r="78" spans="1:10" ht="12.75" customHeight="1">
      <c r="A78" s="15"/>
      <c r="B78" s="10" t="s">
        <v>319</v>
      </c>
      <c r="C78" s="99" t="s">
        <v>293</v>
      </c>
      <c r="D78" s="16">
        <v>559</v>
      </c>
      <c r="E78" s="16">
        <v>0</v>
      </c>
      <c r="F78" s="16">
        <v>0</v>
      </c>
      <c r="G78" s="12">
        <f t="shared" si="19"/>
        <v>559</v>
      </c>
      <c r="H78" s="16">
        <f t="shared" si="20"/>
        <v>559</v>
      </c>
      <c r="I78" s="104">
        <v>0</v>
      </c>
      <c r="J78" s="104">
        <v>0</v>
      </c>
    </row>
    <row r="79" spans="1:10" ht="15" customHeight="1">
      <c r="A79" s="15"/>
      <c r="B79" s="10" t="s">
        <v>285</v>
      </c>
      <c r="C79" s="99" t="s">
        <v>286</v>
      </c>
      <c r="D79" s="75">
        <v>1939</v>
      </c>
      <c r="E79" s="75">
        <v>0</v>
      </c>
      <c r="F79" s="75">
        <v>0</v>
      </c>
      <c r="G79" s="12">
        <f t="shared" si="19"/>
        <v>1939</v>
      </c>
      <c r="H79" s="16">
        <f t="shared" si="20"/>
        <v>1939</v>
      </c>
      <c r="I79" s="104">
        <v>0</v>
      </c>
      <c r="J79" s="104">
        <v>0</v>
      </c>
    </row>
    <row r="80" spans="1:10" ht="15" customHeight="1">
      <c r="A80" s="15"/>
      <c r="B80" s="10" t="s">
        <v>320</v>
      </c>
      <c r="C80" s="99" t="s">
        <v>296</v>
      </c>
      <c r="D80" s="75">
        <v>900</v>
      </c>
      <c r="E80" s="75">
        <v>0</v>
      </c>
      <c r="F80" s="75">
        <v>0</v>
      </c>
      <c r="G80" s="12">
        <f t="shared" si="19"/>
        <v>900</v>
      </c>
      <c r="H80" s="16">
        <f t="shared" si="20"/>
        <v>900</v>
      </c>
      <c r="I80" s="104">
        <v>0</v>
      </c>
      <c r="J80" s="104">
        <v>0</v>
      </c>
    </row>
    <row r="81" spans="1:10" ht="13.5" customHeight="1">
      <c r="A81" s="15"/>
      <c r="B81" s="10" t="s">
        <v>321</v>
      </c>
      <c r="C81" s="99" t="s">
        <v>298</v>
      </c>
      <c r="D81" s="16">
        <v>1856</v>
      </c>
      <c r="E81" s="16">
        <v>0</v>
      </c>
      <c r="F81" s="16">
        <v>0</v>
      </c>
      <c r="G81" s="12">
        <f t="shared" si="19"/>
        <v>1856</v>
      </c>
      <c r="H81" s="16">
        <f t="shared" si="20"/>
        <v>1856</v>
      </c>
      <c r="I81" s="104">
        <v>0</v>
      </c>
      <c r="J81" s="104">
        <v>0</v>
      </c>
    </row>
    <row r="82" spans="1:10" ht="15" customHeight="1">
      <c r="A82" s="186" t="s">
        <v>194</v>
      </c>
      <c r="B82" s="187"/>
      <c r="C82" s="169" t="s">
        <v>367</v>
      </c>
      <c r="D82" s="167">
        <f>D83</f>
        <v>9000</v>
      </c>
      <c r="E82" s="167">
        <f aca="true" t="shared" si="21" ref="E82:J82">E83</f>
        <v>0</v>
      </c>
      <c r="F82" s="167">
        <f t="shared" si="21"/>
        <v>0</v>
      </c>
      <c r="G82" s="167">
        <f t="shared" si="21"/>
        <v>9000</v>
      </c>
      <c r="H82" s="167">
        <f t="shared" si="21"/>
        <v>0</v>
      </c>
      <c r="I82" s="167">
        <f t="shared" si="21"/>
        <v>0</v>
      </c>
      <c r="J82" s="167">
        <f t="shared" si="21"/>
        <v>9000</v>
      </c>
    </row>
    <row r="83" spans="1:10" ht="21" customHeight="1">
      <c r="A83" s="15"/>
      <c r="B83" s="10" t="s">
        <v>195</v>
      </c>
      <c r="C83" s="13" t="s">
        <v>514</v>
      </c>
      <c r="D83" s="16">
        <v>9000</v>
      </c>
      <c r="E83" s="16">
        <v>0</v>
      </c>
      <c r="F83" s="16">
        <v>0</v>
      </c>
      <c r="G83" s="12">
        <f>D83+E83-F83</f>
        <v>9000</v>
      </c>
      <c r="H83" s="16">
        <v>0</v>
      </c>
      <c r="I83" s="104">
        <v>0</v>
      </c>
      <c r="J83" s="104">
        <f>G83</f>
        <v>9000</v>
      </c>
    </row>
    <row r="84" spans="1:10" ht="15" customHeight="1">
      <c r="A84" s="186" t="s">
        <v>196</v>
      </c>
      <c r="B84" s="168"/>
      <c r="C84" s="169" t="s">
        <v>197</v>
      </c>
      <c r="D84" s="167">
        <f aca="true" t="shared" si="22" ref="D84:J84">D85+D86+D87+D88+D89</f>
        <v>89528</v>
      </c>
      <c r="E84" s="167">
        <f t="shared" si="22"/>
        <v>5200</v>
      </c>
      <c r="F84" s="167">
        <f t="shared" si="22"/>
        <v>5200</v>
      </c>
      <c r="G84" s="167">
        <f t="shared" si="22"/>
        <v>89528</v>
      </c>
      <c r="H84" s="167">
        <f t="shared" si="22"/>
        <v>0</v>
      </c>
      <c r="I84" s="167">
        <f t="shared" si="22"/>
        <v>89528</v>
      </c>
      <c r="J84" s="167">
        <f t="shared" si="22"/>
        <v>0</v>
      </c>
    </row>
    <row r="85" spans="1:10" ht="14.25" customHeight="1">
      <c r="A85" s="15"/>
      <c r="B85" s="10" t="s">
        <v>329</v>
      </c>
      <c r="C85" s="99" t="s">
        <v>181</v>
      </c>
      <c r="D85" s="16">
        <v>77528</v>
      </c>
      <c r="E85" s="16">
        <v>0</v>
      </c>
      <c r="F85" s="16">
        <v>5200</v>
      </c>
      <c r="G85" s="12">
        <f>D85+E85-F85</f>
        <v>72328</v>
      </c>
      <c r="H85" s="16">
        <v>0</v>
      </c>
      <c r="I85" s="104">
        <f>G85</f>
        <v>72328</v>
      </c>
      <c r="J85" s="104">
        <v>0</v>
      </c>
    </row>
    <row r="86" spans="1:10" ht="14.25" customHeight="1">
      <c r="A86" s="15"/>
      <c r="B86" s="10" t="s">
        <v>319</v>
      </c>
      <c r="C86" s="99" t="s">
        <v>293</v>
      </c>
      <c r="D86" s="16">
        <v>5500</v>
      </c>
      <c r="E86" s="16">
        <v>0</v>
      </c>
      <c r="F86" s="16">
        <v>0</v>
      </c>
      <c r="G86" s="12">
        <f>D86+E86-F86</f>
        <v>5500</v>
      </c>
      <c r="H86" s="16">
        <v>0</v>
      </c>
      <c r="I86" s="104">
        <f>G86</f>
        <v>5500</v>
      </c>
      <c r="J86" s="104">
        <v>0</v>
      </c>
    </row>
    <row r="87" spans="1:10" ht="13.5" customHeight="1">
      <c r="A87" s="15"/>
      <c r="B87" s="10" t="s">
        <v>285</v>
      </c>
      <c r="C87" s="99" t="s">
        <v>286</v>
      </c>
      <c r="D87" s="16">
        <v>5000</v>
      </c>
      <c r="E87" s="16">
        <v>5200</v>
      </c>
      <c r="F87" s="16">
        <v>0</v>
      </c>
      <c r="G87" s="12">
        <f>D87+E87-F87</f>
        <v>10200</v>
      </c>
      <c r="H87" s="16">
        <v>0</v>
      </c>
      <c r="I87" s="104">
        <f>G87</f>
        <v>10200</v>
      </c>
      <c r="J87" s="104">
        <v>0</v>
      </c>
    </row>
    <row r="88" spans="1:10" ht="14.25" customHeight="1">
      <c r="A88" s="15"/>
      <c r="B88" s="10" t="s">
        <v>320</v>
      </c>
      <c r="C88" s="99" t="s">
        <v>296</v>
      </c>
      <c r="D88" s="16">
        <v>500</v>
      </c>
      <c r="E88" s="16">
        <v>0</v>
      </c>
      <c r="F88" s="16">
        <v>0</v>
      </c>
      <c r="G88" s="12">
        <f>D88+E88-F88</f>
        <v>500</v>
      </c>
      <c r="H88" s="16">
        <v>0</v>
      </c>
      <c r="I88" s="104">
        <f>G88</f>
        <v>500</v>
      </c>
      <c r="J88" s="104">
        <v>0</v>
      </c>
    </row>
    <row r="89" spans="1:10" ht="13.5" customHeight="1">
      <c r="A89" s="15"/>
      <c r="B89" s="10" t="s">
        <v>463</v>
      </c>
      <c r="C89" s="99" t="s">
        <v>464</v>
      </c>
      <c r="D89" s="16">
        <v>1000</v>
      </c>
      <c r="E89" s="16">
        <v>0</v>
      </c>
      <c r="F89" s="16">
        <v>0</v>
      </c>
      <c r="G89" s="12">
        <f>D89+E89-F89</f>
        <v>1000</v>
      </c>
      <c r="H89" s="16">
        <v>0</v>
      </c>
      <c r="I89" s="104">
        <f>G89</f>
        <v>1000</v>
      </c>
      <c r="J89" s="104">
        <v>0</v>
      </c>
    </row>
    <row r="90" spans="1:10" ht="14.25" customHeight="1">
      <c r="A90" s="186" t="s">
        <v>198</v>
      </c>
      <c r="B90" s="168"/>
      <c r="C90" s="169" t="s">
        <v>199</v>
      </c>
      <c r="D90" s="167">
        <f aca="true" t="shared" si="23" ref="D90:J90">D91+D92+D93+D94+D95+D96+D97+D98+D99+D100+D101+D102+D103+D104+D105+D106+D107+D108+D109+D110</f>
        <v>2061436</v>
      </c>
      <c r="E90" s="167">
        <f t="shared" si="23"/>
        <v>0</v>
      </c>
      <c r="F90" s="167">
        <f t="shared" si="23"/>
        <v>0</v>
      </c>
      <c r="G90" s="167">
        <f t="shared" si="23"/>
        <v>2061436</v>
      </c>
      <c r="H90" s="167">
        <f t="shared" si="23"/>
        <v>0</v>
      </c>
      <c r="I90" s="167">
        <f t="shared" si="23"/>
        <v>2061436</v>
      </c>
      <c r="J90" s="167">
        <f t="shared" si="23"/>
        <v>0</v>
      </c>
    </row>
    <row r="91" spans="1:10" s="19" customFormat="1" ht="12.75" customHeight="1">
      <c r="A91" s="122"/>
      <c r="B91" s="105" t="s">
        <v>332</v>
      </c>
      <c r="C91" s="99" t="s">
        <v>200</v>
      </c>
      <c r="D91" s="16">
        <v>300</v>
      </c>
      <c r="E91" s="16">
        <v>0</v>
      </c>
      <c r="F91" s="16">
        <v>0</v>
      </c>
      <c r="G91" s="12">
        <f aca="true" t="shared" si="24" ref="G91:G108">D91+E91-F91</f>
        <v>300</v>
      </c>
      <c r="H91" s="16">
        <v>0</v>
      </c>
      <c r="I91" s="104">
        <f aca="true" t="shared" si="25" ref="I91:I108">G91</f>
        <v>300</v>
      </c>
      <c r="J91" s="104">
        <v>0</v>
      </c>
    </row>
    <row r="92" spans="1:10" ht="12.75" customHeight="1">
      <c r="A92" s="122"/>
      <c r="B92" s="105" t="s">
        <v>287</v>
      </c>
      <c r="C92" s="99" t="s">
        <v>191</v>
      </c>
      <c r="D92" s="16">
        <v>1198098</v>
      </c>
      <c r="E92" s="16">
        <v>0</v>
      </c>
      <c r="F92" s="16">
        <v>0</v>
      </c>
      <c r="G92" s="12">
        <f t="shared" si="24"/>
        <v>1198098</v>
      </c>
      <c r="H92" s="16">
        <v>0</v>
      </c>
      <c r="I92" s="104">
        <f t="shared" si="25"/>
        <v>1198098</v>
      </c>
      <c r="J92" s="104">
        <v>0</v>
      </c>
    </row>
    <row r="93" spans="1:10" ht="12.75" customHeight="1">
      <c r="A93" s="122"/>
      <c r="B93" s="105" t="s">
        <v>289</v>
      </c>
      <c r="C93" s="99" t="s">
        <v>177</v>
      </c>
      <c r="D93" s="16">
        <v>83385</v>
      </c>
      <c r="E93" s="16">
        <v>0</v>
      </c>
      <c r="F93" s="16">
        <v>0</v>
      </c>
      <c r="G93" s="12">
        <f t="shared" si="24"/>
        <v>83385</v>
      </c>
      <c r="H93" s="16">
        <v>0</v>
      </c>
      <c r="I93" s="104">
        <f t="shared" si="25"/>
        <v>83385</v>
      </c>
      <c r="J93" s="104">
        <v>0</v>
      </c>
    </row>
    <row r="94" spans="1:10" ht="12.75" customHeight="1">
      <c r="A94" s="122"/>
      <c r="B94" s="123" t="s">
        <v>192</v>
      </c>
      <c r="C94" s="99" t="s">
        <v>184</v>
      </c>
      <c r="D94" s="16">
        <v>168216</v>
      </c>
      <c r="E94" s="16">
        <v>0</v>
      </c>
      <c r="F94" s="16">
        <v>0</v>
      </c>
      <c r="G94" s="12">
        <f t="shared" si="24"/>
        <v>168216</v>
      </c>
      <c r="H94" s="16">
        <v>0</v>
      </c>
      <c r="I94" s="104">
        <f t="shared" si="25"/>
        <v>168216</v>
      </c>
      <c r="J94" s="104">
        <v>0</v>
      </c>
    </row>
    <row r="95" spans="1:10" ht="11.25" customHeight="1">
      <c r="A95" s="122"/>
      <c r="B95" s="123" t="s">
        <v>291</v>
      </c>
      <c r="C95" s="99" t="s">
        <v>292</v>
      </c>
      <c r="D95" s="16">
        <v>27256</v>
      </c>
      <c r="E95" s="16">
        <v>0</v>
      </c>
      <c r="F95" s="16">
        <v>0</v>
      </c>
      <c r="G95" s="12">
        <f t="shared" si="24"/>
        <v>27256</v>
      </c>
      <c r="H95" s="16">
        <v>0</v>
      </c>
      <c r="I95" s="104">
        <f t="shared" si="25"/>
        <v>27256</v>
      </c>
      <c r="J95" s="104">
        <v>0</v>
      </c>
    </row>
    <row r="96" spans="1:10" ht="12.75" customHeight="1">
      <c r="A96" s="122"/>
      <c r="B96" s="123" t="s">
        <v>506</v>
      </c>
      <c r="C96" s="99" t="s">
        <v>513</v>
      </c>
      <c r="D96" s="16">
        <v>2500</v>
      </c>
      <c r="E96" s="16">
        <v>0</v>
      </c>
      <c r="F96" s="16">
        <v>0</v>
      </c>
      <c r="G96" s="12">
        <f t="shared" si="24"/>
        <v>2500</v>
      </c>
      <c r="H96" s="16">
        <v>0</v>
      </c>
      <c r="I96" s="104">
        <f t="shared" si="25"/>
        <v>2500</v>
      </c>
      <c r="J96" s="104">
        <v>0</v>
      </c>
    </row>
    <row r="97" spans="1:10" ht="12" customHeight="1">
      <c r="A97" s="122"/>
      <c r="B97" s="105" t="s">
        <v>319</v>
      </c>
      <c r="C97" s="99" t="s">
        <v>293</v>
      </c>
      <c r="D97" s="16">
        <v>69108</v>
      </c>
      <c r="E97" s="16">
        <v>0</v>
      </c>
      <c r="F97" s="16">
        <v>0</v>
      </c>
      <c r="G97" s="12">
        <f t="shared" si="24"/>
        <v>69108</v>
      </c>
      <c r="H97" s="16">
        <v>0</v>
      </c>
      <c r="I97" s="104">
        <f t="shared" si="25"/>
        <v>69108</v>
      </c>
      <c r="J97" s="104">
        <v>0</v>
      </c>
    </row>
    <row r="98" spans="1:10" ht="12.75" customHeight="1">
      <c r="A98" s="122"/>
      <c r="B98" s="105" t="s">
        <v>304</v>
      </c>
      <c r="C98" s="99" t="s">
        <v>294</v>
      </c>
      <c r="D98" s="16">
        <v>61000</v>
      </c>
      <c r="E98" s="16">
        <v>0</v>
      </c>
      <c r="F98" s="16">
        <v>0</v>
      </c>
      <c r="G98" s="12">
        <f t="shared" si="24"/>
        <v>61000</v>
      </c>
      <c r="H98" s="16">
        <v>0</v>
      </c>
      <c r="I98" s="104">
        <f t="shared" si="25"/>
        <v>61000</v>
      </c>
      <c r="J98" s="104">
        <v>0</v>
      </c>
    </row>
    <row r="99" spans="1:10" ht="12.75" customHeight="1">
      <c r="A99" s="122"/>
      <c r="B99" s="105" t="s">
        <v>340</v>
      </c>
      <c r="C99" s="99" t="s">
        <v>295</v>
      </c>
      <c r="D99" s="16">
        <v>8500</v>
      </c>
      <c r="E99" s="16">
        <v>0</v>
      </c>
      <c r="F99" s="16">
        <v>0</v>
      </c>
      <c r="G99" s="12">
        <f t="shared" si="24"/>
        <v>8500</v>
      </c>
      <c r="H99" s="16">
        <v>0</v>
      </c>
      <c r="I99" s="104">
        <f t="shared" si="25"/>
        <v>8500</v>
      </c>
      <c r="J99" s="104">
        <v>0</v>
      </c>
    </row>
    <row r="100" spans="1:10" ht="13.5" customHeight="1">
      <c r="A100" s="122"/>
      <c r="B100" s="105" t="s">
        <v>285</v>
      </c>
      <c r="C100" s="99" t="s">
        <v>286</v>
      </c>
      <c r="D100" s="16">
        <v>359843</v>
      </c>
      <c r="E100" s="16">
        <v>0</v>
      </c>
      <c r="F100" s="16">
        <v>0</v>
      </c>
      <c r="G100" s="12">
        <f t="shared" si="24"/>
        <v>359843</v>
      </c>
      <c r="H100" s="16">
        <v>0</v>
      </c>
      <c r="I100" s="104">
        <f t="shared" si="25"/>
        <v>359843</v>
      </c>
      <c r="J100" s="104">
        <v>0</v>
      </c>
    </row>
    <row r="101" spans="1:10" ht="14.25" customHeight="1">
      <c r="A101" s="122"/>
      <c r="B101" s="105" t="s">
        <v>508</v>
      </c>
      <c r="C101" s="99" t="s">
        <v>515</v>
      </c>
      <c r="D101" s="16">
        <v>9944</v>
      </c>
      <c r="E101" s="16">
        <v>0</v>
      </c>
      <c r="F101" s="16">
        <v>0</v>
      </c>
      <c r="G101" s="12">
        <f>D101+E101-F101</f>
        <v>9944</v>
      </c>
      <c r="H101" s="16">
        <v>0</v>
      </c>
      <c r="I101" s="104">
        <f>G101</f>
        <v>9944</v>
      </c>
      <c r="J101" s="104">
        <v>0</v>
      </c>
    </row>
    <row r="102" spans="1:10" ht="14.25" customHeight="1">
      <c r="A102" s="122"/>
      <c r="B102" s="105" t="s">
        <v>320</v>
      </c>
      <c r="C102" s="99" t="s">
        <v>296</v>
      </c>
      <c r="D102" s="16">
        <v>8500</v>
      </c>
      <c r="E102" s="16">
        <v>0</v>
      </c>
      <c r="F102" s="16">
        <v>0</v>
      </c>
      <c r="G102" s="12">
        <f t="shared" si="24"/>
        <v>8500</v>
      </c>
      <c r="H102" s="16">
        <v>0</v>
      </c>
      <c r="I102" s="104">
        <f t="shared" si="25"/>
        <v>8500</v>
      </c>
      <c r="J102" s="104">
        <v>0</v>
      </c>
    </row>
    <row r="103" spans="1:10" ht="14.25" customHeight="1">
      <c r="A103" s="122"/>
      <c r="B103" s="105" t="s">
        <v>463</v>
      </c>
      <c r="C103" s="99" t="s">
        <v>464</v>
      </c>
      <c r="D103" s="16">
        <v>2000</v>
      </c>
      <c r="E103" s="16">
        <v>0</v>
      </c>
      <c r="F103" s="16">
        <v>0</v>
      </c>
      <c r="G103" s="12">
        <f>D103+E103-F103</f>
        <v>2000</v>
      </c>
      <c r="H103" s="16">
        <v>0</v>
      </c>
      <c r="I103" s="104">
        <f>G103</f>
        <v>2000</v>
      </c>
      <c r="J103" s="104">
        <v>0</v>
      </c>
    </row>
    <row r="104" spans="1:10" ht="15" customHeight="1">
      <c r="A104" s="122"/>
      <c r="B104" s="105" t="s">
        <v>346</v>
      </c>
      <c r="C104" s="99" t="s">
        <v>297</v>
      </c>
      <c r="D104" s="16">
        <v>707</v>
      </c>
      <c r="E104" s="16">
        <v>0</v>
      </c>
      <c r="F104" s="16">
        <v>0</v>
      </c>
      <c r="G104" s="12">
        <f t="shared" si="24"/>
        <v>707</v>
      </c>
      <c r="H104" s="16">
        <v>0</v>
      </c>
      <c r="I104" s="104">
        <f t="shared" si="25"/>
        <v>707</v>
      </c>
      <c r="J104" s="104">
        <v>0</v>
      </c>
    </row>
    <row r="105" spans="1:10" ht="12" customHeight="1">
      <c r="A105" s="122"/>
      <c r="B105" s="105" t="s">
        <v>321</v>
      </c>
      <c r="C105" s="99" t="s">
        <v>298</v>
      </c>
      <c r="D105" s="16">
        <v>34898</v>
      </c>
      <c r="E105" s="16">
        <v>0</v>
      </c>
      <c r="F105" s="16">
        <v>0</v>
      </c>
      <c r="G105" s="12">
        <f t="shared" si="24"/>
        <v>34898</v>
      </c>
      <c r="H105" s="16">
        <v>0</v>
      </c>
      <c r="I105" s="104">
        <f t="shared" si="25"/>
        <v>34898</v>
      </c>
      <c r="J105" s="104">
        <v>0</v>
      </c>
    </row>
    <row r="106" spans="1:10" ht="12.75" customHeight="1">
      <c r="A106" s="109"/>
      <c r="B106" s="123" t="s">
        <v>305</v>
      </c>
      <c r="C106" s="99" t="s">
        <v>306</v>
      </c>
      <c r="D106" s="16">
        <v>181</v>
      </c>
      <c r="E106" s="16">
        <v>0</v>
      </c>
      <c r="F106" s="16">
        <v>0</v>
      </c>
      <c r="G106" s="12">
        <f t="shared" si="24"/>
        <v>181</v>
      </c>
      <c r="H106" s="16">
        <v>0</v>
      </c>
      <c r="I106" s="104">
        <f t="shared" si="25"/>
        <v>181</v>
      </c>
      <c r="J106" s="104">
        <v>0</v>
      </c>
    </row>
    <row r="107" spans="1:10" ht="12" customHeight="1">
      <c r="A107" s="109"/>
      <c r="B107" s="123" t="s">
        <v>201</v>
      </c>
      <c r="C107" s="99" t="s">
        <v>452</v>
      </c>
      <c r="D107" s="16">
        <v>2000</v>
      </c>
      <c r="E107" s="16">
        <v>0</v>
      </c>
      <c r="F107" s="16">
        <v>0</v>
      </c>
      <c r="G107" s="12">
        <f t="shared" si="24"/>
        <v>2000</v>
      </c>
      <c r="H107" s="16">
        <v>0</v>
      </c>
      <c r="I107" s="104">
        <f t="shared" si="25"/>
        <v>2000</v>
      </c>
      <c r="J107" s="104">
        <v>0</v>
      </c>
    </row>
    <row r="108" spans="1:10" ht="12.75" customHeight="1">
      <c r="A108" s="122"/>
      <c r="B108" s="105" t="s">
        <v>585</v>
      </c>
      <c r="C108" s="99" t="s">
        <v>479</v>
      </c>
      <c r="D108" s="16">
        <v>0</v>
      </c>
      <c r="E108" s="16">
        <v>0</v>
      </c>
      <c r="F108" s="16">
        <v>0</v>
      </c>
      <c r="G108" s="12">
        <f t="shared" si="24"/>
        <v>0</v>
      </c>
      <c r="H108" s="16">
        <v>0</v>
      </c>
      <c r="I108" s="104">
        <f t="shared" si="25"/>
        <v>0</v>
      </c>
      <c r="J108" s="104">
        <v>0</v>
      </c>
    </row>
    <row r="109" spans="1:10" ht="12.75" customHeight="1">
      <c r="A109" s="122"/>
      <c r="B109" s="105" t="s">
        <v>453</v>
      </c>
      <c r="C109" s="99" t="s">
        <v>454</v>
      </c>
      <c r="D109" s="16">
        <v>0</v>
      </c>
      <c r="E109" s="16">
        <v>0</v>
      </c>
      <c r="F109" s="16">
        <v>0</v>
      </c>
      <c r="G109" s="12">
        <f>D109+E109-F109</f>
        <v>0</v>
      </c>
      <c r="H109" s="16">
        <v>0</v>
      </c>
      <c r="I109" s="104">
        <f>G109</f>
        <v>0</v>
      </c>
      <c r="J109" s="104">
        <v>0</v>
      </c>
    </row>
    <row r="110" spans="1:10" ht="12.75" customHeight="1">
      <c r="A110" s="122"/>
      <c r="B110" s="105" t="s">
        <v>322</v>
      </c>
      <c r="C110" s="99" t="s">
        <v>14</v>
      </c>
      <c r="D110" s="16">
        <v>25000</v>
      </c>
      <c r="E110" s="16">
        <v>0</v>
      </c>
      <c r="F110" s="16">
        <v>0</v>
      </c>
      <c r="G110" s="12">
        <f>D110+E110-F110</f>
        <v>25000</v>
      </c>
      <c r="H110" s="16">
        <v>0</v>
      </c>
      <c r="I110" s="104">
        <f>G110</f>
        <v>25000</v>
      </c>
      <c r="J110" s="104">
        <v>0</v>
      </c>
    </row>
    <row r="111" spans="1:10" ht="17.25" customHeight="1">
      <c r="A111" s="186" t="s">
        <v>327</v>
      </c>
      <c r="B111" s="168"/>
      <c r="C111" s="169" t="s">
        <v>328</v>
      </c>
      <c r="D111" s="167">
        <f aca="true" t="shared" si="26" ref="D111:J111">D112+D113+D114+D115+D116+D117+D118</f>
        <v>13488</v>
      </c>
      <c r="E111" s="167">
        <f t="shared" si="26"/>
        <v>0</v>
      </c>
      <c r="F111" s="167">
        <f t="shared" si="26"/>
        <v>0</v>
      </c>
      <c r="G111" s="167">
        <f t="shared" si="26"/>
        <v>13488</v>
      </c>
      <c r="H111" s="167">
        <f t="shared" si="26"/>
        <v>13488</v>
      </c>
      <c r="I111" s="167">
        <f t="shared" si="26"/>
        <v>0</v>
      </c>
      <c r="J111" s="167">
        <f t="shared" si="26"/>
        <v>0</v>
      </c>
    </row>
    <row r="112" spans="1:10" ht="16.5" customHeight="1">
      <c r="A112" s="109"/>
      <c r="B112" s="105" t="s">
        <v>329</v>
      </c>
      <c r="C112" s="99" t="s">
        <v>181</v>
      </c>
      <c r="D112" s="16">
        <v>7120</v>
      </c>
      <c r="E112" s="16">
        <v>0</v>
      </c>
      <c r="F112" s="16">
        <v>0</v>
      </c>
      <c r="G112" s="12">
        <f aca="true" t="shared" si="27" ref="G112:G118">D112+E112-F112</f>
        <v>7120</v>
      </c>
      <c r="H112" s="16">
        <f aca="true" t="shared" si="28" ref="H112:H118">G112</f>
        <v>7120</v>
      </c>
      <c r="I112" s="102">
        <f aca="true" t="shared" si="29" ref="I112:I118">G112-H112</f>
        <v>0</v>
      </c>
      <c r="J112" s="102">
        <v>0</v>
      </c>
    </row>
    <row r="113" spans="1:10" ht="12" customHeight="1">
      <c r="A113" s="122"/>
      <c r="B113" s="105" t="s">
        <v>290</v>
      </c>
      <c r="C113" s="99" t="s">
        <v>318</v>
      </c>
      <c r="D113" s="16">
        <v>560</v>
      </c>
      <c r="E113" s="16">
        <v>0</v>
      </c>
      <c r="F113" s="16">
        <v>0</v>
      </c>
      <c r="G113" s="12">
        <f t="shared" si="27"/>
        <v>560</v>
      </c>
      <c r="H113" s="16">
        <f t="shared" si="28"/>
        <v>560</v>
      </c>
      <c r="I113" s="102">
        <f t="shared" si="29"/>
        <v>0</v>
      </c>
      <c r="J113" s="104">
        <v>0</v>
      </c>
    </row>
    <row r="114" spans="1:10" ht="12" customHeight="1">
      <c r="A114" s="122"/>
      <c r="B114" s="105" t="s">
        <v>291</v>
      </c>
      <c r="C114" s="99" t="s">
        <v>292</v>
      </c>
      <c r="D114" s="16">
        <v>80</v>
      </c>
      <c r="E114" s="16">
        <v>0</v>
      </c>
      <c r="F114" s="16">
        <v>0</v>
      </c>
      <c r="G114" s="12">
        <f t="shared" si="27"/>
        <v>80</v>
      </c>
      <c r="H114" s="16">
        <f t="shared" si="28"/>
        <v>80</v>
      </c>
      <c r="I114" s="102">
        <f t="shared" si="29"/>
        <v>0</v>
      </c>
      <c r="J114" s="104">
        <v>0</v>
      </c>
    </row>
    <row r="115" spans="1:10" ht="12" customHeight="1">
      <c r="A115" s="122"/>
      <c r="B115" s="105" t="s">
        <v>506</v>
      </c>
      <c r="C115" s="99" t="s">
        <v>513</v>
      </c>
      <c r="D115" s="16">
        <v>4150</v>
      </c>
      <c r="E115" s="16">
        <v>0</v>
      </c>
      <c r="F115" s="16">
        <v>0</v>
      </c>
      <c r="G115" s="12">
        <f t="shared" si="27"/>
        <v>4150</v>
      </c>
      <c r="H115" s="16">
        <f t="shared" si="28"/>
        <v>4150</v>
      </c>
      <c r="I115" s="102">
        <f t="shared" si="29"/>
        <v>0</v>
      </c>
      <c r="J115" s="104">
        <v>0</v>
      </c>
    </row>
    <row r="116" spans="1:10" ht="13.5" customHeight="1">
      <c r="A116" s="122"/>
      <c r="B116" s="105" t="s">
        <v>319</v>
      </c>
      <c r="C116" s="99" t="s">
        <v>293</v>
      </c>
      <c r="D116" s="16">
        <v>878</v>
      </c>
      <c r="E116" s="16">
        <v>0</v>
      </c>
      <c r="F116" s="16">
        <v>0</v>
      </c>
      <c r="G116" s="12">
        <f t="shared" si="27"/>
        <v>878</v>
      </c>
      <c r="H116" s="16">
        <f t="shared" si="28"/>
        <v>878</v>
      </c>
      <c r="I116" s="102">
        <f t="shared" si="29"/>
        <v>0</v>
      </c>
      <c r="J116" s="104">
        <v>0</v>
      </c>
    </row>
    <row r="117" spans="1:10" ht="13.5" customHeight="1">
      <c r="A117" s="122"/>
      <c r="B117" s="105" t="s">
        <v>285</v>
      </c>
      <c r="C117" s="99" t="s">
        <v>286</v>
      </c>
      <c r="D117" s="16">
        <v>458</v>
      </c>
      <c r="E117" s="16">
        <v>0</v>
      </c>
      <c r="F117" s="16">
        <v>0</v>
      </c>
      <c r="G117" s="12">
        <f t="shared" si="27"/>
        <v>458</v>
      </c>
      <c r="H117" s="16">
        <f t="shared" si="28"/>
        <v>458</v>
      </c>
      <c r="I117" s="102">
        <f t="shared" si="29"/>
        <v>0</v>
      </c>
      <c r="J117" s="104">
        <v>0</v>
      </c>
    </row>
    <row r="118" spans="1:10" ht="12.75" customHeight="1">
      <c r="A118" s="122"/>
      <c r="B118" s="105" t="s">
        <v>320</v>
      </c>
      <c r="C118" s="99" t="s">
        <v>296</v>
      </c>
      <c r="D118" s="16">
        <v>242</v>
      </c>
      <c r="E118" s="16">
        <v>0</v>
      </c>
      <c r="F118" s="16">
        <v>0</v>
      </c>
      <c r="G118" s="12">
        <f t="shared" si="27"/>
        <v>242</v>
      </c>
      <c r="H118" s="16">
        <f t="shared" si="28"/>
        <v>242</v>
      </c>
      <c r="I118" s="102">
        <f t="shared" si="29"/>
        <v>0</v>
      </c>
      <c r="J118" s="104">
        <v>0</v>
      </c>
    </row>
    <row r="119" spans="1:10" ht="25.5" customHeight="1">
      <c r="A119" s="186" t="s">
        <v>610</v>
      </c>
      <c r="B119" s="237"/>
      <c r="C119" s="169" t="s">
        <v>611</v>
      </c>
      <c r="D119" s="167">
        <f aca="true" t="shared" si="30" ref="D119:J119">D120+D121+D122</f>
        <v>0</v>
      </c>
      <c r="E119" s="167">
        <f t="shared" si="30"/>
        <v>12550</v>
      </c>
      <c r="F119" s="167">
        <f t="shared" si="30"/>
        <v>0</v>
      </c>
      <c r="G119" s="167">
        <f t="shared" si="30"/>
        <v>12550</v>
      </c>
      <c r="H119" s="167">
        <f t="shared" si="30"/>
        <v>0</v>
      </c>
      <c r="I119" s="166">
        <f t="shared" si="30"/>
        <v>12550</v>
      </c>
      <c r="J119" s="166">
        <f t="shared" si="30"/>
        <v>0</v>
      </c>
    </row>
    <row r="120" spans="1:10" ht="12.75" customHeight="1">
      <c r="A120" s="122"/>
      <c r="B120" s="105" t="s">
        <v>506</v>
      </c>
      <c r="C120" s="99" t="s">
        <v>513</v>
      </c>
      <c r="D120" s="295">
        <v>0</v>
      </c>
      <c r="E120" s="16">
        <v>1350</v>
      </c>
      <c r="F120" s="16">
        <v>0</v>
      </c>
      <c r="G120" s="12">
        <f>D120+E120-F120</f>
        <v>1350</v>
      </c>
      <c r="H120" s="16"/>
      <c r="I120" s="104">
        <f>G120</f>
        <v>1350</v>
      </c>
      <c r="J120" s="104"/>
    </row>
    <row r="121" spans="1:10" ht="12.75" customHeight="1">
      <c r="A121" s="122"/>
      <c r="B121" s="105" t="s">
        <v>319</v>
      </c>
      <c r="C121" s="99" t="s">
        <v>293</v>
      </c>
      <c r="D121" s="295">
        <v>0</v>
      </c>
      <c r="E121" s="16">
        <v>4000</v>
      </c>
      <c r="F121" s="16">
        <v>0</v>
      </c>
      <c r="G121" s="12">
        <f>D121+E121-F121</f>
        <v>4000</v>
      </c>
      <c r="H121" s="16"/>
      <c r="I121" s="104">
        <f>G121</f>
        <v>4000</v>
      </c>
      <c r="J121" s="104"/>
    </row>
    <row r="122" spans="1:10" ht="12.75" customHeight="1">
      <c r="A122" s="122"/>
      <c r="B122" s="105" t="s">
        <v>285</v>
      </c>
      <c r="C122" s="99" t="s">
        <v>286</v>
      </c>
      <c r="D122" s="295">
        <v>0</v>
      </c>
      <c r="E122" s="16">
        <v>7200</v>
      </c>
      <c r="F122" s="16">
        <v>0</v>
      </c>
      <c r="G122" s="12">
        <f>D122+E122-F122</f>
        <v>7200</v>
      </c>
      <c r="H122" s="16"/>
      <c r="I122" s="104">
        <f>G122</f>
        <v>7200</v>
      </c>
      <c r="J122" s="104"/>
    </row>
    <row r="123" spans="1:10" ht="15.75" customHeight="1">
      <c r="A123" s="186" t="s">
        <v>59</v>
      </c>
      <c r="B123" s="168"/>
      <c r="C123" s="169" t="s">
        <v>368</v>
      </c>
      <c r="D123" s="295">
        <f aca="true" t="shared" si="31" ref="D123:J123">D124+D125+D126+D127</f>
        <v>26275</v>
      </c>
      <c r="E123" s="167">
        <f t="shared" si="31"/>
        <v>0</v>
      </c>
      <c r="F123" s="167">
        <f t="shared" si="31"/>
        <v>12550</v>
      </c>
      <c r="G123" s="167">
        <f t="shared" si="31"/>
        <v>13725</v>
      </c>
      <c r="H123" s="167">
        <f t="shared" si="31"/>
        <v>0</v>
      </c>
      <c r="I123" s="296">
        <f>I124+I125+I126+I127</f>
        <v>13725</v>
      </c>
      <c r="J123" s="167">
        <f t="shared" si="31"/>
        <v>0</v>
      </c>
    </row>
    <row r="124" spans="1:10" ht="13.5" customHeight="1">
      <c r="A124" s="226"/>
      <c r="B124" s="215" t="s">
        <v>506</v>
      </c>
      <c r="C124" s="214" t="s">
        <v>513</v>
      </c>
      <c r="D124" s="216">
        <v>1800</v>
      </c>
      <c r="E124" s="216">
        <v>0</v>
      </c>
      <c r="F124" s="216">
        <v>1350</v>
      </c>
      <c r="G124" s="12">
        <f>D124+E124-F124</f>
        <v>450</v>
      </c>
      <c r="H124" s="135">
        <v>0</v>
      </c>
      <c r="I124" s="104">
        <f>G124</f>
        <v>450</v>
      </c>
      <c r="J124" s="135">
        <v>0</v>
      </c>
    </row>
    <row r="125" spans="1:10" s="202" customFormat="1" ht="13.5" customHeight="1">
      <c r="A125" s="190"/>
      <c r="B125" s="201" t="s">
        <v>319</v>
      </c>
      <c r="C125" s="152" t="s">
        <v>293</v>
      </c>
      <c r="D125" s="135">
        <v>6000</v>
      </c>
      <c r="E125" s="135">
        <v>0</v>
      </c>
      <c r="F125" s="135">
        <v>4000</v>
      </c>
      <c r="G125" s="12">
        <f>D125+E125-F125</f>
        <v>2000</v>
      </c>
      <c r="H125" s="135">
        <v>0</v>
      </c>
      <c r="I125" s="104">
        <f>G125</f>
        <v>2000</v>
      </c>
      <c r="J125" s="135">
        <v>0</v>
      </c>
    </row>
    <row r="126" spans="1:10" ht="14.25" customHeight="1">
      <c r="A126" s="122"/>
      <c r="B126" s="105" t="s">
        <v>285</v>
      </c>
      <c r="C126" s="99" t="s">
        <v>286</v>
      </c>
      <c r="D126" s="16">
        <v>8200</v>
      </c>
      <c r="E126" s="16">
        <v>0</v>
      </c>
      <c r="F126" s="16">
        <v>7200</v>
      </c>
      <c r="G126" s="12">
        <f>D126+E126-F126</f>
        <v>1000</v>
      </c>
      <c r="H126" s="16">
        <v>0</v>
      </c>
      <c r="I126" s="104">
        <f>G126</f>
        <v>1000</v>
      </c>
      <c r="J126" s="104">
        <v>0</v>
      </c>
    </row>
    <row r="127" spans="1:10" ht="12.75" customHeight="1">
      <c r="A127" s="122"/>
      <c r="B127" s="105" t="s">
        <v>346</v>
      </c>
      <c r="C127" s="99" t="s">
        <v>297</v>
      </c>
      <c r="D127" s="16">
        <v>10275</v>
      </c>
      <c r="E127" s="16">
        <v>0</v>
      </c>
      <c r="F127" s="16">
        <v>0</v>
      </c>
      <c r="G127" s="12">
        <f>D127+E127-F127</f>
        <v>10275</v>
      </c>
      <c r="H127" s="16">
        <v>0</v>
      </c>
      <c r="I127" s="104">
        <f>G127</f>
        <v>10275</v>
      </c>
      <c r="J127" s="104">
        <v>0</v>
      </c>
    </row>
    <row r="128" spans="1:10" ht="24.75" customHeight="1">
      <c r="A128" s="131" t="s">
        <v>330</v>
      </c>
      <c r="B128" s="100"/>
      <c r="C128" s="127" t="s">
        <v>202</v>
      </c>
      <c r="D128" s="80">
        <f aca="true" t="shared" si="32" ref="D128:J128">D129+D151</f>
        <v>2044500</v>
      </c>
      <c r="E128" s="80">
        <f t="shared" si="32"/>
        <v>115000</v>
      </c>
      <c r="F128" s="80">
        <f t="shared" si="32"/>
        <v>47000</v>
      </c>
      <c r="G128" s="80">
        <f t="shared" si="32"/>
        <v>2112500</v>
      </c>
      <c r="H128" s="80">
        <f t="shared" si="32"/>
        <v>2026000</v>
      </c>
      <c r="I128" s="80">
        <f t="shared" si="32"/>
        <v>86500</v>
      </c>
      <c r="J128" s="80">
        <f t="shared" si="32"/>
        <v>0</v>
      </c>
    </row>
    <row r="129" spans="1:10" ht="22.5" customHeight="1">
      <c r="A129" s="186" t="s">
        <v>341</v>
      </c>
      <c r="B129" s="168"/>
      <c r="C129" s="169" t="s">
        <v>205</v>
      </c>
      <c r="D129" s="167">
        <f aca="true" t="shared" si="33" ref="D129:J129">D130+D131+D132+D133+D134+D135+D136+D137+D138+D139+D140+D141+D142+D143+D144+D145+D146+D147+D148+D149+D150</f>
        <v>2025500</v>
      </c>
      <c r="E129" s="167">
        <f t="shared" si="33"/>
        <v>115000</v>
      </c>
      <c r="F129" s="167">
        <f t="shared" si="33"/>
        <v>47000</v>
      </c>
      <c r="G129" s="167">
        <f t="shared" si="33"/>
        <v>2093500</v>
      </c>
      <c r="H129" s="167">
        <f t="shared" si="33"/>
        <v>2007000</v>
      </c>
      <c r="I129" s="167">
        <f t="shared" si="33"/>
        <v>86500</v>
      </c>
      <c r="J129" s="167">
        <f t="shared" si="33"/>
        <v>0</v>
      </c>
    </row>
    <row r="130" spans="1:10" s="19" customFormat="1" ht="13.5" customHeight="1">
      <c r="A130" s="122"/>
      <c r="B130" s="105" t="s">
        <v>516</v>
      </c>
      <c r="C130" s="99" t="s">
        <v>517</v>
      </c>
      <c r="D130" s="16">
        <v>137000</v>
      </c>
      <c r="E130" s="16">
        <v>0</v>
      </c>
      <c r="F130" s="16">
        <v>0</v>
      </c>
      <c r="G130" s="12">
        <f aca="true" t="shared" si="34" ref="G130:G152">D130+E130-F130</f>
        <v>137000</v>
      </c>
      <c r="H130" s="16">
        <f aca="true" t="shared" si="35" ref="H130:H152">G130</f>
        <v>137000</v>
      </c>
      <c r="I130" s="104">
        <f>G130-H130</f>
        <v>0</v>
      </c>
      <c r="J130" s="104">
        <v>0</v>
      </c>
    </row>
    <row r="131" spans="1:10" ht="14.25" customHeight="1">
      <c r="A131" s="122"/>
      <c r="B131" s="105" t="s">
        <v>288</v>
      </c>
      <c r="C131" s="99" t="s">
        <v>455</v>
      </c>
      <c r="D131" s="16">
        <v>19000</v>
      </c>
      <c r="E131" s="16">
        <v>0</v>
      </c>
      <c r="F131" s="16">
        <v>0</v>
      </c>
      <c r="G131" s="12">
        <f t="shared" si="34"/>
        <v>19000</v>
      </c>
      <c r="H131" s="16">
        <f t="shared" si="35"/>
        <v>19000</v>
      </c>
      <c r="I131" s="104">
        <f aca="true" t="shared" si="36" ref="I131:I152">G131-H131</f>
        <v>0</v>
      </c>
      <c r="J131" s="104">
        <v>0</v>
      </c>
    </row>
    <row r="132" spans="1:10" ht="14.25" customHeight="1">
      <c r="A132" s="122"/>
      <c r="B132" s="105" t="s">
        <v>289</v>
      </c>
      <c r="C132" s="99" t="s">
        <v>177</v>
      </c>
      <c r="D132" s="16">
        <v>2000</v>
      </c>
      <c r="E132" s="16">
        <v>0</v>
      </c>
      <c r="F132" s="16">
        <v>0</v>
      </c>
      <c r="G132" s="12">
        <f t="shared" si="34"/>
        <v>2000</v>
      </c>
      <c r="H132" s="16">
        <f t="shared" si="35"/>
        <v>2000</v>
      </c>
      <c r="I132" s="104">
        <f t="shared" si="36"/>
        <v>0</v>
      </c>
      <c r="J132" s="104">
        <v>0</v>
      </c>
    </row>
    <row r="133" spans="1:10" ht="22.5" customHeight="1">
      <c r="A133" s="122"/>
      <c r="B133" s="105" t="s">
        <v>333</v>
      </c>
      <c r="C133" s="99" t="s">
        <v>203</v>
      </c>
      <c r="D133" s="16">
        <v>1315000</v>
      </c>
      <c r="E133" s="16">
        <v>0</v>
      </c>
      <c r="F133" s="16">
        <v>0</v>
      </c>
      <c r="G133" s="12">
        <f t="shared" si="34"/>
        <v>1315000</v>
      </c>
      <c r="H133" s="16">
        <f t="shared" si="35"/>
        <v>1315000</v>
      </c>
      <c r="I133" s="104">
        <f t="shared" si="36"/>
        <v>0</v>
      </c>
      <c r="J133" s="104">
        <v>0</v>
      </c>
    </row>
    <row r="134" spans="1:10" ht="14.25" customHeight="1">
      <c r="A134" s="122"/>
      <c r="B134" s="105" t="s">
        <v>334</v>
      </c>
      <c r="C134" s="99" t="s">
        <v>204</v>
      </c>
      <c r="D134" s="16">
        <v>94000</v>
      </c>
      <c r="E134" s="16">
        <v>0</v>
      </c>
      <c r="F134" s="16">
        <v>32000</v>
      </c>
      <c r="G134" s="12">
        <f t="shared" si="34"/>
        <v>62000</v>
      </c>
      <c r="H134" s="16">
        <f t="shared" si="35"/>
        <v>62000</v>
      </c>
      <c r="I134" s="104">
        <f t="shared" si="36"/>
        <v>0</v>
      </c>
      <c r="J134" s="104">
        <v>0</v>
      </c>
    </row>
    <row r="135" spans="1:10" ht="15" customHeight="1">
      <c r="A135" s="122"/>
      <c r="B135" s="105" t="s">
        <v>335</v>
      </c>
      <c r="C135" s="99" t="s">
        <v>336</v>
      </c>
      <c r="D135" s="16">
        <v>104000</v>
      </c>
      <c r="E135" s="16">
        <v>0</v>
      </c>
      <c r="F135" s="16">
        <v>0</v>
      </c>
      <c r="G135" s="12">
        <f t="shared" si="34"/>
        <v>104000</v>
      </c>
      <c r="H135" s="16">
        <f t="shared" si="35"/>
        <v>104000</v>
      </c>
      <c r="I135" s="104">
        <f t="shared" si="36"/>
        <v>0</v>
      </c>
      <c r="J135" s="104">
        <v>0</v>
      </c>
    </row>
    <row r="136" spans="1:10" ht="14.25" customHeight="1">
      <c r="A136" s="122"/>
      <c r="B136" s="123" t="s">
        <v>192</v>
      </c>
      <c r="C136" s="99" t="s">
        <v>318</v>
      </c>
      <c r="D136" s="16">
        <v>3500</v>
      </c>
      <c r="E136" s="16">
        <v>0</v>
      </c>
      <c r="F136" s="16">
        <v>0</v>
      </c>
      <c r="G136" s="12">
        <f t="shared" si="34"/>
        <v>3500</v>
      </c>
      <c r="H136" s="16">
        <f t="shared" si="35"/>
        <v>3500</v>
      </c>
      <c r="I136" s="104">
        <f t="shared" si="36"/>
        <v>0</v>
      </c>
      <c r="J136" s="104">
        <v>0</v>
      </c>
    </row>
    <row r="137" spans="1:10" ht="14.25" customHeight="1">
      <c r="A137" s="122"/>
      <c r="B137" s="105" t="s">
        <v>291</v>
      </c>
      <c r="C137" s="99" t="s">
        <v>292</v>
      </c>
      <c r="D137" s="16">
        <v>500</v>
      </c>
      <c r="E137" s="16">
        <v>0</v>
      </c>
      <c r="F137" s="16">
        <v>0</v>
      </c>
      <c r="G137" s="12">
        <f t="shared" si="34"/>
        <v>500</v>
      </c>
      <c r="H137" s="16">
        <f t="shared" si="35"/>
        <v>500</v>
      </c>
      <c r="I137" s="104">
        <f t="shared" si="36"/>
        <v>0</v>
      </c>
      <c r="J137" s="104">
        <v>0</v>
      </c>
    </row>
    <row r="138" spans="1:10" ht="14.25" customHeight="1">
      <c r="A138" s="122"/>
      <c r="B138" s="105" t="s">
        <v>518</v>
      </c>
      <c r="C138" s="99" t="s">
        <v>519</v>
      </c>
      <c r="D138" s="16">
        <v>100000</v>
      </c>
      <c r="E138" s="16">
        <v>0</v>
      </c>
      <c r="F138" s="16">
        <v>15000</v>
      </c>
      <c r="G138" s="12">
        <f t="shared" si="34"/>
        <v>85000</v>
      </c>
      <c r="H138" s="16">
        <f>G138-I138</f>
        <v>85000</v>
      </c>
      <c r="I138" s="104">
        <v>0</v>
      </c>
      <c r="J138" s="104">
        <v>0</v>
      </c>
    </row>
    <row r="139" spans="1:10" ht="14.25" customHeight="1">
      <c r="A139" s="122"/>
      <c r="B139" s="105" t="s">
        <v>319</v>
      </c>
      <c r="C139" s="99" t="s">
        <v>293</v>
      </c>
      <c r="D139" s="16">
        <v>139500</v>
      </c>
      <c r="E139" s="16">
        <v>28000</v>
      </c>
      <c r="F139" s="16">
        <v>0</v>
      </c>
      <c r="G139" s="12">
        <f t="shared" si="34"/>
        <v>167500</v>
      </c>
      <c r="H139" s="16">
        <v>146000</v>
      </c>
      <c r="I139" s="104">
        <v>21500</v>
      </c>
      <c r="J139" s="104">
        <v>0</v>
      </c>
    </row>
    <row r="140" spans="1:10" ht="15" customHeight="1">
      <c r="A140" s="122"/>
      <c r="B140" s="105" t="s">
        <v>337</v>
      </c>
      <c r="C140" s="99" t="s">
        <v>363</v>
      </c>
      <c r="D140" s="16">
        <v>0</v>
      </c>
      <c r="E140" s="16">
        <v>0</v>
      </c>
      <c r="F140" s="16">
        <v>0</v>
      </c>
      <c r="G140" s="12">
        <f t="shared" si="34"/>
        <v>0</v>
      </c>
      <c r="H140" s="16">
        <f t="shared" si="35"/>
        <v>0</v>
      </c>
      <c r="I140" s="104">
        <f t="shared" si="36"/>
        <v>0</v>
      </c>
      <c r="J140" s="104">
        <v>0</v>
      </c>
    </row>
    <row r="141" spans="1:10" ht="15.75" customHeight="1">
      <c r="A141" s="122"/>
      <c r="B141" s="105" t="s">
        <v>338</v>
      </c>
      <c r="C141" s="99" t="s">
        <v>339</v>
      </c>
      <c r="D141" s="16">
        <v>10890</v>
      </c>
      <c r="E141" s="16">
        <v>77000</v>
      </c>
      <c r="F141" s="16">
        <v>0</v>
      </c>
      <c r="G141" s="12">
        <f t="shared" si="34"/>
        <v>87890</v>
      </c>
      <c r="H141" s="16">
        <v>22890</v>
      </c>
      <c r="I141" s="104">
        <v>65000</v>
      </c>
      <c r="J141" s="104">
        <v>0</v>
      </c>
    </row>
    <row r="142" spans="1:10" ht="15.75" customHeight="1">
      <c r="A142" s="122"/>
      <c r="B142" s="105" t="s">
        <v>304</v>
      </c>
      <c r="C142" s="99" t="s">
        <v>294</v>
      </c>
      <c r="D142" s="16">
        <v>18000</v>
      </c>
      <c r="E142" s="16">
        <v>0</v>
      </c>
      <c r="F142" s="16">
        <v>0</v>
      </c>
      <c r="G142" s="12">
        <f t="shared" si="34"/>
        <v>18000</v>
      </c>
      <c r="H142" s="16">
        <f t="shared" si="35"/>
        <v>18000</v>
      </c>
      <c r="I142" s="104">
        <f t="shared" si="36"/>
        <v>0</v>
      </c>
      <c r="J142" s="104">
        <v>0</v>
      </c>
    </row>
    <row r="143" spans="1:10" ht="15" customHeight="1">
      <c r="A143" s="122"/>
      <c r="B143" s="105" t="s">
        <v>340</v>
      </c>
      <c r="C143" s="99" t="s">
        <v>295</v>
      </c>
      <c r="D143" s="16">
        <v>5780</v>
      </c>
      <c r="E143" s="16">
        <v>10000</v>
      </c>
      <c r="F143" s="16">
        <v>0</v>
      </c>
      <c r="G143" s="12">
        <f t="shared" si="34"/>
        <v>15780</v>
      </c>
      <c r="H143" s="16">
        <f t="shared" si="35"/>
        <v>15780</v>
      </c>
      <c r="I143" s="104">
        <f t="shared" si="36"/>
        <v>0</v>
      </c>
      <c r="J143" s="104">
        <v>0</v>
      </c>
    </row>
    <row r="144" spans="1:10" ht="14.25" customHeight="1">
      <c r="A144" s="122"/>
      <c r="B144" s="105" t="s">
        <v>344</v>
      </c>
      <c r="C144" s="99" t="s">
        <v>345</v>
      </c>
      <c r="D144" s="16">
        <v>6500</v>
      </c>
      <c r="E144" s="16">
        <v>0</v>
      </c>
      <c r="F144" s="16">
        <v>0</v>
      </c>
      <c r="G144" s="12">
        <f t="shared" si="34"/>
        <v>6500</v>
      </c>
      <c r="H144" s="16">
        <f t="shared" si="35"/>
        <v>6500</v>
      </c>
      <c r="I144" s="104">
        <f t="shared" si="36"/>
        <v>0</v>
      </c>
      <c r="J144" s="104">
        <v>0</v>
      </c>
    </row>
    <row r="145" spans="1:10" ht="15.75" customHeight="1">
      <c r="A145" s="122"/>
      <c r="B145" s="105" t="s">
        <v>285</v>
      </c>
      <c r="C145" s="99" t="s">
        <v>286</v>
      </c>
      <c r="D145" s="16">
        <v>45000</v>
      </c>
      <c r="E145" s="16">
        <v>0</v>
      </c>
      <c r="F145" s="16">
        <v>0</v>
      </c>
      <c r="G145" s="12">
        <f t="shared" si="34"/>
        <v>45000</v>
      </c>
      <c r="H145" s="16">
        <f t="shared" si="35"/>
        <v>45000</v>
      </c>
      <c r="I145" s="104">
        <f t="shared" si="36"/>
        <v>0</v>
      </c>
      <c r="J145" s="104">
        <v>0</v>
      </c>
    </row>
    <row r="146" spans="1:10" ht="14.25" customHeight="1">
      <c r="A146" s="122"/>
      <c r="B146" s="105" t="s">
        <v>320</v>
      </c>
      <c r="C146" s="99" t="s">
        <v>296</v>
      </c>
      <c r="D146" s="16">
        <v>7000</v>
      </c>
      <c r="E146" s="16">
        <v>0</v>
      </c>
      <c r="F146" s="16">
        <v>0</v>
      </c>
      <c r="G146" s="12">
        <f t="shared" si="34"/>
        <v>7000</v>
      </c>
      <c r="H146" s="16">
        <f t="shared" si="35"/>
        <v>7000</v>
      </c>
      <c r="I146" s="104">
        <f t="shared" si="36"/>
        <v>0</v>
      </c>
      <c r="J146" s="104">
        <v>0</v>
      </c>
    </row>
    <row r="147" spans="1:10" ht="15" customHeight="1">
      <c r="A147" s="122"/>
      <c r="B147" s="105" t="s">
        <v>346</v>
      </c>
      <c r="C147" s="99" t="s">
        <v>297</v>
      </c>
      <c r="D147" s="16">
        <v>6500</v>
      </c>
      <c r="E147" s="16">
        <v>0</v>
      </c>
      <c r="F147" s="16">
        <v>0</v>
      </c>
      <c r="G147" s="12">
        <f t="shared" si="34"/>
        <v>6500</v>
      </c>
      <c r="H147" s="16">
        <f t="shared" si="35"/>
        <v>6500</v>
      </c>
      <c r="I147" s="104">
        <f t="shared" si="36"/>
        <v>0</v>
      </c>
      <c r="J147" s="104">
        <v>0</v>
      </c>
    </row>
    <row r="148" spans="1:10" ht="15" customHeight="1">
      <c r="A148" s="122"/>
      <c r="B148" s="105" t="s">
        <v>321</v>
      </c>
      <c r="C148" s="99" t="s">
        <v>298</v>
      </c>
      <c r="D148" s="16">
        <v>750</v>
      </c>
      <c r="E148" s="16">
        <v>0</v>
      </c>
      <c r="F148" s="16">
        <v>0</v>
      </c>
      <c r="G148" s="12">
        <f t="shared" si="34"/>
        <v>750</v>
      </c>
      <c r="H148" s="16">
        <f t="shared" si="35"/>
        <v>750</v>
      </c>
      <c r="I148" s="104">
        <f t="shared" si="36"/>
        <v>0</v>
      </c>
      <c r="J148" s="104">
        <v>0</v>
      </c>
    </row>
    <row r="149" spans="1:10" ht="15.75" customHeight="1">
      <c r="A149" s="122"/>
      <c r="B149" s="105" t="s">
        <v>307</v>
      </c>
      <c r="C149" s="99" t="s">
        <v>308</v>
      </c>
      <c r="D149" s="16">
        <v>10420</v>
      </c>
      <c r="E149" s="16">
        <v>0</v>
      </c>
      <c r="F149" s="16">
        <v>0</v>
      </c>
      <c r="G149" s="12">
        <f t="shared" si="34"/>
        <v>10420</v>
      </c>
      <c r="H149" s="16">
        <f t="shared" si="35"/>
        <v>10420</v>
      </c>
      <c r="I149" s="104">
        <f t="shared" si="36"/>
        <v>0</v>
      </c>
      <c r="J149" s="104">
        <v>0</v>
      </c>
    </row>
    <row r="150" spans="1:10" ht="15.75" customHeight="1">
      <c r="A150" s="122"/>
      <c r="B150" s="105" t="s">
        <v>347</v>
      </c>
      <c r="C150" s="99" t="s">
        <v>206</v>
      </c>
      <c r="D150" s="16">
        <v>160</v>
      </c>
      <c r="E150" s="16">
        <v>0</v>
      </c>
      <c r="F150" s="16">
        <v>0</v>
      </c>
      <c r="G150" s="12">
        <f t="shared" si="34"/>
        <v>160</v>
      </c>
      <c r="H150" s="16">
        <f t="shared" si="35"/>
        <v>160</v>
      </c>
      <c r="I150" s="104">
        <f t="shared" si="36"/>
        <v>0</v>
      </c>
      <c r="J150" s="104">
        <v>0</v>
      </c>
    </row>
    <row r="151" spans="1:10" ht="15.75" customHeight="1">
      <c r="A151" s="186" t="s">
        <v>498</v>
      </c>
      <c r="B151" s="168"/>
      <c r="C151" s="169" t="s">
        <v>497</v>
      </c>
      <c r="D151" s="167">
        <f aca="true" t="shared" si="37" ref="D151:J151">D152</f>
        <v>19000</v>
      </c>
      <c r="E151" s="167">
        <f t="shared" si="37"/>
        <v>0</v>
      </c>
      <c r="F151" s="167">
        <f t="shared" si="37"/>
        <v>0</v>
      </c>
      <c r="G151" s="167">
        <f t="shared" si="37"/>
        <v>19000</v>
      </c>
      <c r="H151" s="167">
        <f t="shared" si="37"/>
        <v>19000</v>
      </c>
      <c r="I151" s="166">
        <f t="shared" si="37"/>
        <v>0</v>
      </c>
      <c r="J151" s="166">
        <f t="shared" si="37"/>
        <v>0</v>
      </c>
    </row>
    <row r="152" spans="1:10" ht="15.75" customHeight="1">
      <c r="A152" s="122"/>
      <c r="B152" s="105" t="s">
        <v>322</v>
      </c>
      <c r="C152" s="99" t="s">
        <v>14</v>
      </c>
      <c r="D152" s="16">
        <v>19000</v>
      </c>
      <c r="E152" s="16">
        <v>0</v>
      </c>
      <c r="F152" s="16">
        <v>0</v>
      </c>
      <c r="G152" s="12">
        <f t="shared" si="34"/>
        <v>19000</v>
      </c>
      <c r="H152" s="16">
        <f t="shared" si="35"/>
        <v>19000</v>
      </c>
      <c r="I152" s="104">
        <f t="shared" si="36"/>
        <v>0</v>
      </c>
      <c r="J152" s="104">
        <v>0</v>
      </c>
    </row>
    <row r="153" spans="1:10" ht="17.25" customHeight="1">
      <c r="A153" s="131" t="s">
        <v>207</v>
      </c>
      <c r="B153" s="100"/>
      <c r="C153" s="127" t="s">
        <v>6</v>
      </c>
      <c r="D153" s="80">
        <f>D154</f>
        <v>654374</v>
      </c>
      <c r="E153" s="80">
        <f aca="true" t="shared" si="38" ref="E153:J154">E154</f>
        <v>0</v>
      </c>
      <c r="F153" s="80">
        <f t="shared" si="38"/>
        <v>0</v>
      </c>
      <c r="G153" s="80">
        <f t="shared" si="38"/>
        <v>654374</v>
      </c>
      <c r="H153" s="80">
        <f t="shared" si="38"/>
        <v>0</v>
      </c>
      <c r="I153" s="80">
        <f t="shared" si="38"/>
        <v>654374</v>
      </c>
      <c r="J153" s="80">
        <f t="shared" si="38"/>
        <v>0</v>
      </c>
    </row>
    <row r="154" spans="1:10" ht="17.25" customHeight="1">
      <c r="A154" s="186" t="s">
        <v>208</v>
      </c>
      <c r="B154" s="168"/>
      <c r="C154" s="169" t="s">
        <v>7</v>
      </c>
      <c r="D154" s="167">
        <f>D155</f>
        <v>654374</v>
      </c>
      <c r="E154" s="167">
        <f t="shared" si="38"/>
        <v>0</v>
      </c>
      <c r="F154" s="167">
        <f t="shared" si="38"/>
        <v>0</v>
      </c>
      <c r="G154" s="167">
        <f t="shared" si="38"/>
        <v>654374</v>
      </c>
      <c r="H154" s="167">
        <f t="shared" si="38"/>
        <v>0</v>
      </c>
      <c r="I154" s="167">
        <f t="shared" si="38"/>
        <v>654374</v>
      </c>
      <c r="J154" s="167">
        <f t="shared" si="38"/>
        <v>0</v>
      </c>
    </row>
    <row r="155" spans="1:10" ht="15.75" customHeight="1">
      <c r="A155" s="122"/>
      <c r="B155" s="105" t="s">
        <v>209</v>
      </c>
      <c r="C155" s="99" t="s">
        <v>210</v>
      </c>
      <c r="D155" s="16">
        <v>654374</v>
      </c>
      <c r="E155" s="16">
        <v>0</v>
      </c>
      <c r="F155" s="16">
        <v>0</v>
      </c>
      <c r="G155" s="12">
        <f>D155+E155-F155</f>
        <v>654374</v>
      </c>
      <c r="H155" s="16">
        <v>0</v>
      </c>
      <c r="I155" s="104">
        <f>G155</f>
        <v>654374</v>
      </c>
      <c r="J155" s="104">
        <v>0</v>
      </c>
    </row>
    <row r="156" spans="1:10" ht="16.5" customHeight="1">
      <c r="A156" s="131" t="s">
        <v>211</v>
      </c>
      <c r="B156" s="100"/>
      <c r="C156" s="127" t="s">
        <v>212</v>
      </c>
      <c r="D156" s="80">
        <f>D157</f>
        <v>293044</v>
      </c>
      <c r="E156" s="80">
        <f aca="true" t="shared" si="39" ref="E156:J156">E157</f>
        <v>0</v>
      </c>
      <c r="F156" s="80">
        <f t="shared" si="39"/>
        <v>0</v>
      </c>
      <c r="G156" s="80">
        <f t="shared" si="39"/>
        <v>293044</v>
      </c>
      <c r="H156" s="80">
        <f t="shared" si="39"/>
        <v>0</v>
      </c>
      <c r="I156" s="79">
        <f t="shared" si="39"/>
        <v>293044</v>
      </c>
      <c r="J156" s="79">
        <f t="shared" si="39"/>
        <v>0</v>
      </c>
    </row>
    <row r="157" spans="1:10" ht="15.75" customHeight="1">
      <c r="A157" s="186" t="s">
        <v>213</v>
      </c>
      <c r="B157" s="168"/>
      <c r="C157" s="169" t="s">
        <v>214</v>
      </c>
      <c r="D157" s="167">
        <f>D158+D159</f>
        <v>293044</v>
      </c>
      <c r="E157" s="167">
        <f aca="true" t="shared" si="40" ref="E157:J157">E158+E159</f>
        <v>0</v>
      </c>
      <c r="F157" s="167">
        <f t="shared" si="40"/>
        <v>0</v>
      </c>
      <c r="G157" s="167">
        <f t="shared" si="40"/>
        <v>293044</v>
      </c>
      <c r="H157" s="167">
        <f t="shared" si="40"/>
        <v>0</v>
      </c>
      <c r="I157" s="166">
        <f t="shared" si="40"/>
        <v>293044</v>
      </c>
      <c r="J157" s="166">
        <f t="shared" si="40"/>
        <v>0</v>
      </c>
    </row>
    <row r="158" spans="1:10" ht="14.25" customHeight="1">
      <c r="A158" s="122"/>
      <c r="B158" s="105" t="s">
        <v>215</v>
      </c>
      <c r="C158" s="99" t="s">
        <v>216</v>
      </c>
      <c r="D158" s="12">
        <v>30000</v>
      </c>
      <c r="E158" s="12">
        <v>0</v>
      </c>
      <c r="F158" s="12">
        <v>0</v>
      </c>
      <c r="G158" s="12">
        <f>D158+E158-F158</f>
        <v>30000</v>
      </c>
      <c r="H158" s="16">
        <v>0</v>
      </c>
      <c r="I158" s="104">
        <f>G158</f>
        <v>30000</v>
      </c>
      <c r="J158" s="104">
        <v>0</v>
      </c>
    </row>
    <row r="159" spans="1:10" ht="12.75" customHeight="1">
      <c r="A159" s="122"/>
      <c r="B159" s="105" t="s">
        <v>215</v>
      </c>
      <c r="C159" s="99" t="s">
        <v>217</v>
      </c>
      <c r="D159" s="12">
        <v>263044</v>
      </c>
      <c r="E159" s="12">
        <v>0</v>
      </c>
      <c r="F159" s="12">
        <v>0</v>
      </c>
      <c r="G159" s="12">
        <f>D159+E159-F159</f>
        <v>263044</v>
      </c>
      <c r="H159" s="16">
        <v>0</v>
      </c>
      <c r="I159" s="104">
        <f>G159</f>
        <v>263044</v>
      </c>
      <c r="J159" s="104">
        <v>0</v>
      </c>
    </row>
    <row r="160" spans="1:10" ht="17.25" customHeight="1">
      <c r="A160" s="131" t="s">
        <v>65</v>
      </c>
      <c r="B160" s="100"/>
      <c r="C160" s="127" t="s">
        <v>218</v>
      </c>
      <c r="D160" s="80">
        <f aca="true" t="shared" si="41" ref="D160:J160">D161+D176+D178+D188+D209+D218+D241+D251+D255+D263</f>
        <v>10150872</v>
      </c>
      <c r="E160" s="80">
        <f t="shared" si="41"/>
        <v>14947</v>
      </c>
      <c r="F160" s="80">
        <f t="shared" si="41"/>
        <v>13047</v>
      </c>
      <c r="G160" s="80">
        <f t="shared" si="41"/>
        <v>10152772</v>
      </c>
      <c r="H160" s="80">
        <f t="shared" si="41"/>
        <v>0</v>
      </c>
      <c r="I160" s="80">
        <f t="shared" si="41"/>
        <v>10139772</v>
      </c>
      <c r="J160" s="80">
        <f t="shared" si="41"/>
        <v>12000</v>
      </c>
    </row>
    <row r="161" spans="1:10" ht="17.25" customHeight="1">
      <c r="A161" s="186" t="s">
        <v>219</v>
      </c>
      <c r="B161" s="168"/>
      <c r="C161" s="169" t="s">
        <v>104</v>
      </c>
      <c r="D161" s="167">
        <f aca="true" t="shared" si="42" ref="D161:J161">D162+D163+D164+D165+D166+D167+D168+D169+D170+D171+D172+D173+D174+D175</f>
        <v>954909</v>
      </c>
      <c r="E161" s="167">
        <f t="shared" si="42"/>
        <v>0</v>
      </c>
      <c r="F161" s="167">
        <f t="shared" si="42"/>
        <v>0</v>
      </c>
      <c r="G161" s="167">
        <f t="shared" si="42"/>
        <v>954909</v>
      </c>
      <c r="H161" s="167">
        <f t="shared" si="42"/>
        <v>0</v>
      </c>
      <c r="I161" s="167">
        <f t="shared" si="42"/>
        <v>954909</v>
      </c>
      <c r="J161" s="167">
        <f t="shared" si="42"/>
        <v>0</v>
      </c>
    </row>
    <row r="162" spans="1:10" s="19" customFormat="1" ht="14.25" customHeight="1">
      <c r="A162" s="122"/>
      <c r="B162" s="105" t="s">
        <v>332</v>
      </c>
      <c r="C162" s="16" t="s">
        <v>220</v>
      </c>
      <c r="D162" s="16">
        <v>0</v>
      </c>
      <c r="E162" s="16">
        <v>0</v>
      </c>
      <c r="F162" s="16">
        <v>0</v>
      </c>
      <c r="G162" s="12">
        <f aca="true" t="shared" si="43" ref="G162:G175">D162+E162-F162</f>
        <v>0</v>
      </c>
      <c r="H162" s="12">
        <v>0</v>
      </c>
      <c r="I162" s="104">
        <f aca="true" t="shared" si="44" ref="I162:I173">G162</f>
        <v>0</v>
      </c>
      <c r="J162" s="104">
        <v>0</v>
      </c>
    </row>
    <row r="163" spans="1:10" ht="12.75" customHeight="1">
      <c r="A163" s="109"/>
      <c r="B163" s="10" t="s">
        <v>287</v>
      </c>
      <c r="C163" s="43" t="s">
        <v>191</v>
      </c>
      <c r="D163" s="12">
        <v>493709</v>
      </c>
      <c r="E163" s="12">
        <v>0</v>
      </c>
      <c r="F163" s="12">
        <v>0</v>
      </c>
      <c r="G163" s="12">
        <f t="shared" si="43"/>
        <v>493709</v>
      </c>
      <c r="H163" s="12">
        <v>0</v>
      </c>
      <c r="I163" s="104">
        <f t="shared" si="44"/>
        <v>493709</v>
      </c>
      <c r="J163" s="104">
        <v>0</v>
      </c>
    </row>
    <row r="164" spans="1:10" ht="13.5" customHeight="1">
      <c r="A164" s="109"/>
      <c r="B164" s="10" t="s">
        <v>289</v>
      </c>
      <c r="C164" s="43" t="s">
        <v>177</v>
      </c>
      <c r="D164" s="12">
        <v>31860</v>
      </c>
      <c r="E164" s="12">
        <v>0</v>
      </c>
      <c r="F164" s="12">
        <v>0</v>
      </c>
      <c r="G164" s="12">
        <f t="shared" si="43"/>
        <v>31860</v>
      </c>
      <c r="H164" s="12">
        <v>0</v>
      </c>
      <c r="I164" s="104">
        <f t="shared" si="44"/>
        <v>31860</v>
      </c>
      <c r="J164" s="104">
        <v>0</v>
      </c>
    </row>
    <row r="165" spans="1:10" ht="15" customHeight="1">
      <c r="A165" s="109"/>
      <c r="B165" s="115" t="s">
        <v>192</v>
      </c>
      <c r="C165" s="43" t="s">
        <v>184</v>
      </c>
      <c r="D165" s="12">
        <v>94000</v>
      </c>
      <c r="E165" s="12">
        <v>0</v>
      </c>
      <c r="F165" s="12">
        <v>0</v>
      </c>
      <c r="G165" s="12">
        <f t="shared" si="43"/>
        <v>94000</v>
      </c>
      <c r="H165" s="12">
        <v>0</v>
      </c>
      <c r="I165" s="104">
        <f t="shared" si="44"/>
        <v>94000</v>
      </c>
      <c r="J165" s="104">
        <v>0</v>
      </c>
    </row>
    <row r="166" spans="1:10" ht="12.75" customHeight="1">
      <c r="A166" s="109"/>
      <c r="B166" s="115" t="s">
        <v>291</v>
      </c>
      <c r="C166" s="43" t="s">
        <v>292</v>
      </c>
      <c r="D166" s="12">
        <v>12900</v>
      </c>
      <c r="E166" s="12">
        <v>0</v>
      </c>
      <c r="F166" s="12">
        <v>0</v>
      </c>
      <c r="G166" s="12">
        <f t="shared" si="43"/>
        <v>12900</v>
      </c>
      <c r="H166" s="12">
        <v>0</v>
      </c>
      <c r="I166" s="104">
        <f t="shared" si="44"/>
        <v>12900</v>
      </c>
      <c r="J166" s="104">
        <v>0</v>
      </c>
    </row>
    <row r="167" spans="1:10" ht="12.75" customHeight="1">
      <c r="A167" s="109"/>
      <c r="B167" s="115" t="s">
        <v>506</v>
      </c>
      <c r="C167" s="43" t="s">
        <v>513</v>
      </c>
      <c r="D167" s="12">
        <v>2000</v>
      </c>
      <c r="E167" s="12">
        <v>0</v>
      </c>
      <c r="F167" s="12">
        <v>0</v>
      </c>
      <c r="G167" s="12">
        <f t="shared" si="43"/>
        <v>2000</v>
      </c>
      <c r="H167" s="12">
        <v>0</v>
      </c>
      <c r="I167" s="104">
        <f t="shared" si="44"/>
        <v>2000</v>
      </c>
      <c r="J167" s="104">
        <v>0</v>
      </c>
    </row>
    <row r="168" spans="1:10" ht="12.75" customHeight="1">
      <c r="A168" s="109"/>
      <c r="B168" s="115" t="s">
        <v>319</v>
      </c>
      <c r="C168" s="43" t="s">
        <v>221</v>
      </c>
      <c r="D168" s="12">
        <v>42500</v>
      </c>
      <c r="E168" s="12">
        <v>0</v>
      </c>
      <c r="F168" s="12">
        <v>0</v>
      </c>
      <c r="G168" s="12">
        <f t="shared" si="43"/>
        <v>42500</v>
      </c>
      <c r="H168" s="12">
        <v>0</v>
      </c>
      <c r="I168" s="104">
        <f t="shared" si="44"/>
        <v>42500</v>
      </c>
      <c r="J168" s="104">
        <v>0</v>
      </c>
    </row>
    <row r="169" spans="1:10" ht="13.5" customHeight="1">
      <c r="A169" s="109"/>
      <c r="B169" s="115" t="s">
        <v>304</v>
      </c>
      <c r="C169" s="43" t="s">
        <v>294</v>
      </c>
      <c r="D169" s="12">
        <v>9000</v>
      </c>
      <c r="E169" s="12">
        <v>0</v>
      </c>
      <c r="F169" s="12">
        <v>0</v>
      </c>
      <c r="G169" s="12">
        <f t="shared" si="43"/>
        <v>9000</v>
      </c>
      <c r="H169" s="12">
        <v>0</v>
      </c>
      <c r="I169" s="104">
        <f t="shared" si="44"/>
        <v>9000</v>
      </c>
      <c r="J169" s="104">
        <v>0</v>
      </c>
    </row>
    <row r="170" spans="1:10" ht="13.5" customHeight="1">
      <c r="A170" s="109"/>
      <c r="B170" s="115" t="s">
        <v>340</v>
      </c>
      <c r="C170" s="43" t="s">
        <v>295</v>
      </c>
      <c r="D170" s="12">
        <v>0</v>
      </c>
      <c r="E170" s="12">
        <v>0</v>
      </c>
      <c r="F170" s="12">
        <v>0</v>
      </c>
      <c r="G170" s="12">
        <f t="shared" si="43"/>
        <v>0</v>
      </c>
      <c r="H170" s="12">
        <v>0</v>
      </c>
      <c r="I170" s="104">
        <f t="shared" si="44"/>
        <v>0</v>
      </c>
      <c r="J170" s="104">
        <v>0</v>
      </c>
    </row>
    <row r="171" spans="1:10" ht="13.5" customHeight="1">
      <c r="A171" s="109"/>
      <c r="B171" s="115" t="s">
        <v>285</v>
      </c>
      <c r="C171" s="43" t="s">
        <v>286</v>
      </c>
      <c r="D171" s="12">
        <v>15600</v>
      </c>
      <c r="E171" s="12">
        <v>0</v>
      </c>
      <c r="F171" s="12">
        <v>0</v>
      </c>
      <c r="G171" s="12">
        <f t="shared" si="43"/>
        <v>15600</v>
      </c>
      <c r="H171" s="12">
        <v>0</v>
      </c>
      <c r="I171" s="104">
        <f t="shared" si="44"/>
        <v>15600</v>
      </c>
      <c r="J171" s="104">
        <v>0</v>
      </c>
    </row>
    <row r="172" spans="1:10" ht="13.5" customHeight="1">
      <c r="A172" s="109"/>
      <c r="B172" s="115" t="s">
        <v>320</v>
      </c>
      <c r="C172" s="43" t="s">
        <v>296</v>
      </c>
      <c r="D172" s="12">
        <v>1000</v>
      </c>
      <c r="E172" s="12">
        <v>0</v>
      </c>
      <c r="F172" s="12">
        <v>0</v>
      </c>
      <c r="G172" s="12">
        <f t="shared" si="43"/>
        <v>1000</v>
      </c>
      <c r="H172" s="12">
        <v>0</v>
      </c>
      <c r="I172" s="104">
        <f t="shared" si="44"/>
        <v>1000</v>
      </c>
      <c r="J172" s="104">
        <v>0</v>
      </c>
    </row>
    <row r="173" spans="1:10" ht="12.75" customHeight="1">
      <c r="A173" s="109"/>
      <c r="B173" s="115" t="s">
        <v>321</v>
      </c>
      <c r="C173" s="43" t="s">
        <v>298</v>
      </c>
      <c r="D173" s="12">
        <v>29695</v>
      </c>
      <c r="E173" s="12">
        <v>0</v>
      </c>
      <c r="F173" s="12">
        <v>0</v>
      </c>
      <c r="G173" s="12">
        <f t="shared" si="43"/>
        <v>29695</v>
      </c>
      <c r="H173" s="12">
        <v>0</v>
      </c>
      <c r="I173" s="104">
        <f t="shared" si="44"/>
        <v>29695</v>
      </c>
      <c r="J173" s="104">
        <v>0</v>
      </c>
    </row>
    <row r="174" spans="1:10" ht="12.75" customHeight="1">
      <c r="A174" s="109"/>
      <c r="B174" s="115" t="s">
        <v>348</v>
      </c>
      <c r="C174" s="43" t="s">
        <v>471</v>
      </c>
      <c r="D174" s="12">
        <v>0</v>
      </c>
      <c r="E174" s="12">
        <v>0</v>
      </c>
      <c r="F174" s="12">
        <v>0</v>
      </c>
      <c r="G174" s="12">
        <f>D174+E174-F174</f>
        <v>0</v>
      </c>
      <c r="H174" s="12">
        <v>0</v>
      </c>
      <c r="I174" s="104">
        <f>G174</f>
        <v>0</v>
      </c>
      <c r="J174" s="104">
        <v>0</v>
      </c>
    </row>
    <row r="175" spans="1:10" ht="21.75" customHeight="1">
      <c r="A175" s="109"/>
      <c r="B175" s="10" t="s">
        <v>222</v>
      </c>
      <c r="C175" s="13" t="s">
        <v>483</v>
      </c>
      <c r="D175" s="12">
        <v>222645</v>
      </c>
      <c r="E175" s="12">
        <v>0</v>
      </c>
      <c r="F175" s="12">
        <v>0</v>
      </c>
      <c r="G175" s="12">
        <f t="shared" si="43"/>
        <v>222645</v>
      </c>
      <c r="H175" s="12">
        <v>0</v>
      </c>
      <c r="I175" s="104">
        <f>G175</f>
        <v>222645</v>
      </c>
      <c r="J175" s="104">
        <v>0</v>
      </c>
    </row>
    <row r="176" spans="1:10" ht="18.75" customHeight="1">
      <c r="A176" s="186" t="s">
        <v>587</v>
      </c>
      <c r="B176" s="168"/>
      <c r="C176" s="169" t="s">
        <v>588</v>
      </c>
      <c r="D176" s="167">
        <f>D177</f>
        <v>89070</v>
      </c>
      <c r="E176" s="167">
        <f aca="true" t="shared" si="45" ref="E176:J176">E177</f>
        <v>0</v>
      </c>
      <c r="F176" s="167">
        <f t="shared" si="45"/>
        <v>0</v>
      </c>
      <c r="G176" s="167">
        <f t="shared" si="45"/>
        <v>89070</v>
      </c>
      <c r="H176" s="167">
        <f t="shared" si="45"/>
        <v>0</v>
      </c>
      <c r="I176" s="167">
        <f t="shared" si="45"/>
        <v>89070</v>
      </c>
      <c r="J176" s="167">
        <f t="shared" si="45"/>
        <v>0</v>
      </c>
    </row>
    <row r="177" spans="1:10" ht="21" customHeight="1">
      <c r="A177" s="109"/>
      <c r="B177" s="10" t="s">
        <v>222</v>
      </c>
      <c r="C177" s="13" t="s">
        <v>483</v>
      </c>
      <c r="D177" s="12">
        <v>89070</v>
      </c>
      <c r="E177" s="12">
        <v>0</v>
      </c>
      <c r="F177" s="12">
        <v>0</v>
      </c>
      <c r="G177" s="12">
        <f>D177+E177-F177</f>
        <v>89070</v>
      </c>
      <c r="H177" s="12">
        <v>0</v>
      </c>
      <c r="I177" s="104">
        <f>G177</f>
        <v>89070</v>
      </c>
      <c r="J177" s="104">
        <v>0</v>
      </c>
    </row>
    <row r="178" spans="1:10" ht="15" customHeight="1">
      <c r="A178" s="186" t="s">
        <v>225</v>
      </c>
      <c r="B178" s="168"/>
      <c r="C178" s="169" t="s">
        <v>105</v>
      </c>
      <c r="D178" s="167">
        <f>D179+D180+D181+D182+D183+D184+D185+D186+D187</f>
        <v>503070</v>
      </c>
      <c r="E178" s="167">
        <f aca="true" t="shared" si="46" ref="E178:J178">E179+E180+E181+E182+E183+E184+E185+E186+E187</f>
        <v>0</v>
      </c>
      <c r="F178" s="167">
        <f t="shared" si="46"/>
        <v>0</v>
      </c>
      <c r="G178" s="167">
        <f t="shared" si="46"/>
        <v>503070</v>
      </c>
      <c r="H178" s="167">
        <f t="shared" si="46"/>
        <v>0</v>
      </c>
      <c r="I178" s="167">
        <f t="shared" si="46"/>
        <v>503070</v>
      </c>
      <c r="J178" s="167">
        <f t="shared" si="46"/>
        <v>0</v>
      </c>
    </row>
    <row r="179" spans="1:10" ht="14.25" customHeight="1">
      <c r="A179" s="109"/>
      <c r="B179" s="10" t="s">
        <v>287</v>
      </c>
      <c r="C179" s="43" t="s">
        <v>468</v>
      </c>
      <c r="D179" s="12">
        <v>263899</v>
      </c>
      <c r="E179" s="12">
        <v>0</v>
      </c>
      <c r="F179" s="12">
        <v>0</v>
      </c>
      <c r="G179" s="12">
        <f aca="true" t="shared" si="47" ref="G179:G187">D179+E179-F179</f>
        <v>263899</v>
      </c>
      <c r="H179" s="12">
        <v>0</v>
      </c>
      <c r="I179" s="104">
        <f aca="true" t="shared" si="48" ref="I179:I187">G179</f>
        <v>263899</v>
      </c>
      <c r="J179" s="104">
        <v>0</v>
      </c>
    </row>
    <row r="180" spans="1:10" ht="13.5" customHeight="1">
      <c r="A180" s="109"/>
      <c r="B180" s="10" t="s">
        <v>289</v>
      </c>
      <c r="C180" s="43" t="s">
        <v>177</v>
      </c>
      <c r="D180" s="16">
        <v>17244</v>
      </c>
      <c r="E180" s="16">
        <v>0</v>
      </c>
      <c r="F180" s="16">
        <v>0</v>
      </c>
      <c r="G180" s="12">
        <f t="shared" si="47"/>
        <v>17244</v>
      </c>
      <c r="H180" s="12">
        <v>0</v>
      </c>
      <c r="I180" s="104">
        <f t="shared" si="48"/>
        <v>17244</v>
      </c>
      <c r="J180" s="104">
        <v>0</v>
      </c>
    </row>
    <row r="181" spans="1:10" ht="12" customHeight="1">
      <c r="A181" s="109"/>
      <c r="B181" s="115" t="s">
        <v>192</v>
      </c>
      <c r="C181" s="43" t="s">
        <v>184</v>
      </c>
      <c r="D181" s="12">
        <v>47600</v>
      </c>
      <c r="E181" s="12">
        <v>0</v>
      </c>
      <c r="F181" s="12">
        <v>0</v>
      </c>
      <c r="G181" s="12">
        <f t="shared" si="47"/>
        <v>47600</v>
      </c>
      <c r="H181" s="12">
        <v>0</v>
      </c>
      <c r="I181" s="104">
        <f t="shared" si="48"/>
        <v>47600</v>
      </c>
      <c r="J181" s="104">
        <v>0</v>
      </c>
    </row>
    <row r="182" spans="1:10" ht="11.25" customHeight="1">
      <c r="A182" s="109"/>
      <c r="B182" s="115" t="s">
        <v>291</v>
      </c>
      <c r="C182" s="43" t="s">
        <v>292</v>
      </c>
      <c r="D182" s="12">
        <v>6500</v>
      </c>
      <c r="E182" s="12">
        <v>0</v>
      </c>
      <c r="F182" s="12">
        <v>0</v>
      </c>
      <c r="G182" s="12">
        <f t="shared" si="47"/>
        <v>6500</v>
      </c>
      <c r="H182" s="12">
        <v>0</v>
      </c>
      <c r="I182" s="104">
        <f t="shared" si="48"/>
        <v>6500</v>
      </c>
      <c r="J182" s="104">
        <v>0</v>
      </c>
    </row>
    <row r="183" spans="1:10" ht="12.75" customHeight="1">
      <c r="A183" s="109"/>
      <c r="B183" s="10" t="s">
        <v>319</v>
      </c>
      <c r="C183" s="12" t="s">
        <v>484</v>
      </c>
      <c r="D183" s="12">
        <v>3100</v>
      </c>
      <c r="E183" s="12">
        <v>0</v>
      </c>
      <c r="F183" s="12">
        <v>0</v>
      </c>
      <c r="G183" s="12">
        <f t="shared" si="47"/>
        <v>3100</v>
      </c>
      <c r="H183" s="12">
        <v>0</v>
      </c>
      <c r="I183" s="104">
        <f t="shared" si="48"/>
        <v>3100</v>
      </c>
      <c r="J183" s="104">
        <v>0</v>
      </c>
    </row>
    <row r="184" spans="1:10" ht="12" customHeight="1">
      <c r="A184" s="109"/>
      <c r="B184" s="10" t="s">
        <v>304</v>
      </c>
      <c r="C184" s="12" t="s">
        <v>294</v>
      </c>
      <c r="D184" s="12">
        <v>2000</v>
      </c>
      <c r="E184" s="12">
        <v>0</v>
      </c>
      <c r="F184" s="12">
        <v>0</v>
      </c>
      <c r="G184" s="12">
        <f t="shared" si="47"/>
        <v>2000</v>
      </c>
      <c r="H184" s="12">
        <v>0</v>
      </c>
      <c r="I184" s="104">
        <f t="shared" si="48"/>
        <v>2000</v>
      </c>
      <c r="J184" s="104">
        <v>0</v>
      </c>
    </row>
    <row r="185" spans="1:10" ht="12.75" customHeight="1">
      <c r="A185" s="109"/>
      <c r="B185" s="10" t="s">
        <v>285</v>
      </c>
      <c r="C185" s="12" t="s">
        <v>286</v>
      </c>
      <c r="D185" s="12">
        <v>3500</v>
      </c>
      <c r="E185" s="12">
        <v>0</v>
      </c>
      <c r="F185" s="12">
        <v>0</v>
      </c>
      <c r="G185" s="12">
        <f t="shared" si="47"/>
        <v>3500</v>
      </c>
      <c r="H185" s="12">
        <v>0</v>
      </c>
      <c r="I185" s="104">
        <f t="shared" si="48"/>
        <v>3500</v>
      </c>
      <c r="J185" s="104">
        <v>0</v>
      </c>
    </row>
    <row r="186" spans="1:10" ht="12.75" customHeight="1">
      <c r="A186" s="109"/>
      <c r="B186" s="10" t="s">
        <v>321</v>
      </c>
      <c r="C186" s="12" t="s">
        <v>298</v>
      </c>
      <c r="D186" s="16">
        <v>12924</v>
      </c>
      <c r="E186" s="16">
        <v>0</v>
      </c>
      <c r="F186" s="16">
        <v>0</v>
      </c>
      <c r="G186" s="12">
        <f t="shared" si="47"/>
        <v>12924</v>
      </c>
      <c r="H186" s="12">
        <v>0</v>
      </c>
      <c r="I186" s="104">
        <f t="shared" si="48"/>
        <v>12924</v>
      </c>
      <c r="J186" s="104">
        <v>0</v>
      </c>
    </row>
    <row r="187" spans="1:10" ht="20.25" customHeight="1">
      <c r="A187" s="109"/>
      <c r="B187" s="10" t="s">
        <v>222</v>
      </c>
      <c r="C187" s="13" t="s">
        <v>483</v>
      </c>
      <c r="D187" s="12">
        <v>146303</v>
      </c>
      <c r="E187" s="12">
        <v>0</v>
      </c>
      <c r="F187" s="12">
        <v>0</v>
      </c>
      <c r="G187" s="12">
        <f t="shared" si="47"/>
        <v>146303</v>
      </c>
      <c r="H187" s="12">
        <v>0</v>
      </c>
      <c r="I187" s="104">
        <f t="shared" si="48"/>
        <v>146303</v>
      </c>
      <c r="J187" s="104">
        <v>0</v>
      </c>
    </row>
    <row r="188" spans="1:10" ht="15" customHeight="1">
      <c r="A188" s="186" t="s">
        <v>67</v>
      </c>
      <c r="B188" s="187"/>
      <c r="C188" s="167" t="s">
        <v>66</v>
      </c>
      <c r="D188" s="167">
        <f>D189+D190+D191+D192+D193+D194+D196+D197+D198+D199+D200+D201+D202+D203+D204+D205+D206</f>
        <v>2223747</v>
      </c>
      <c r="E188" s="167">
        <f>E189+E190+E191+E192+E193+E194+E195+E196+E197+E198+E199+E200+E201+E202+E203+E204+E205+E206</f>
        <v>5821</v>
      </c>
      <c r="F188" s="167">
        <f>F189+F190+F191+F192+F193+F194+F196+F195+F197+F198+F199+F200+F201+F202+F203+F204+F205+F206</f>
        <v>5821</v>
      </c>
      <c r="G188" s="167">
        <f>G189+G190+G191+G192+G193+G194+G195+G196+G197+G198+G199+G200+G201+G202+G203+G204+G205+G206</f>
        <v>2223747</v>
      </c>
      <c r="H188" s="167">
        <f>H189+H190+H191+H192+H193+H194+H195+H196+H197+H198+H199+H200+H201+H202+H203+H204+H205+H206</f>
        <v>0</v>
      </c>
      <c r="I188" s="167">
        <f>I189+I190+I191+I192+I193+I194+I195+I196+I197+I198+I199+I200+I201+I202+I203+I204+I205+I206</f>
        <v>2222747</v>
      </c>
      <c r="J188" s="167">
        <f>J189+J190+J191+J192+J193+J194+J195+J196+J197+J198+J199+J200+J201+J202+J203+J204+J205+J206</f>
        <v>0</v>
      </c>
    </row>
    <row r="189" spans="1:10" s="19" customFormat="1" ht="12.75" customHeight="1">
      <c r="A189" s="122"/>
      <c r="B189" s="105" t="s">
        <v>332</v>
      </c>
      <c r="C189" s="16" t="s">
        <v>220</v>
      </c>
      <c r="D189" s="16">
        <v>11283</v>
      </c>
      <c r="E189" s="16">
        <v>0</v>
      </c>
      <c r="F189" s="16">
        <v>0</v>
      </c>
      <c r="G189" s="12">
        <f aca="true" t="shared" si="49" ref="G189:G205">D189+E189-F189</f>
        <v>11283</v>
      </c>
      <c r="H189" s="12">
        <v>0</v>
      </c>
      <c r="I189" s="104">
        <f aca="true" t="shared" si="50" ref="I189:I205">G189</f>
        <v>11283</v>
      </c>
      <c r="J189" s="104">
        <v>0</v>
      </c>
    </row>
    <row r="190" spans="1:10" ht="13.5" customHeight="1">
      <c r="A190" s="565"/>
      <c r="B190" s="10" t="s">
        <v>287</v>
      </c>
      <c r="C190" s="43" t="s">
        <v>468</v>
      </c>
      <c r="D190" s="12">
        <v>1317225</v>
      </c>
      <c r="E190" s="12">
        <v>0</v>
      </c>
      <c r="F190" s="12">
        <v>0</v>
      </c>
      <c r="G190" s="12">
        <f t="shared" si="49"/>
        <v>1317225</v>
      </c>
      <c r="H190" s="12">
        <v>0</v>
      </c>
      <c r="I190" s="104">
        <f t="shared" si="50"/>
        <v>1317225</v>
      </c>
      <c r="J190" s="104">
        <v>0</v>
      </c>
    </row>
    <row r="191" spans="1:10" ht="12.75" customHeight="1">
      <c r="A191" s="565"/>
      <c r="B191" s="10" t="s">
        <v>289</v>
      </c>
      <c r="C191" s="43" t="s">
        <v>177</v>
      </c>
      <c r="D191" s="12">
        <v>94200</v>
      </c>
      <c r="E191" s="12">
        <v>0</v>
      </c>
      <c r="F191" s="12">
        <v>2421</v>
      </c>
      <c r="G191" s="12">
        <f t="shared" si="49"/>
        <v>91779</v>
      </c>
      <c r="H191" s="12">
        <v>0</v>
      </c>
      <c r="I191" s="104">
        <f t="shared" si="50"/>
        <v>91779</v>
      </c>
      <c r="J191" s="104">
        <v>0</v>
      </c>
    </row>
    <row r="192" spans="1:10" ht="13.5" customHeight="1">
      <c r="A192" s="565"/>
      <c r="B192" s="115" t="s">
        <v>192</v>
      </c>
      <c r="C192" s="43" t="s">
        <v>318</v>
      </c>
      <c r="D192" s="12">
        <v>237206</v>
      </c>
      <c r="E192" s="12">
        <v>0</v>
      </c>
      <c r="F192" s="12">
        <v>0</v>
      </c>
      <c r="G192" s="12">
        <f t="shared" si="49"/>
        <v>237206</v>
      </c>
      <c r="H192" s="12">
        <v>0</v>
      </c>
      <c r="I192" s="104">
        <f t="shared" si="50"/>
        <v>237206</v>
      </c>
      <c r="J192" s="104">
        <v>0</v>
      </c>
    </row>
    <row r="193" spans="1:10" ht="14.25" customHeight="1">
      <c r="A193" s="565"/>
      <c r="B193" s="115" t="s">
        <v>291</v>
      </c>
      <c r="C193" s="43" t="s">
        <v>292</v>
      </c>
      <c r="D193" s="12">
        <v>32075</v>
      </c>
      <c r="E193" s="12">
        <v>0</v>
      </c>
      <c r="F193" s="12">
        <v>0</v>
      </c>
      <c r="G193" s="12">
        <f t="shared" si="49"/>
        <v>32075</v>
      </c>
      <c r="H193" s="12">
        <v>0</v>
      </c>
      <c r="I193" s="104">
        <f t="shared" si="50"/>
        <v>32075</v>
      </c>
      <c r="J193" s="104">
        <v>0</v>
      </c>
    </row>
    <row r="194" spans="1:10" ht="14.25" customHeight="1">
      <c r="A194" s="565"/>
      <c r="B194" s="10" t="s">
        <v>185</v>
      </c>
      <c r="C194" s="12" t="s">
        <v>186</v>
      </c>
      <c r="D194" s="12">
        <v>800</v>
      </c>
      <c r="E194" s="12">
        <v>4821</v>
      </c>
      <c r="F194" s="12">
        <v>0</v>
      </c>
      <c r="G194" s="12">
        <f t="shared" si="49"/>
        <v>5621</v>
      </c>
      <c r="H194" s="12">
        <v>0</v>
      </c>
      <c r="I194" s="104">
        <f t="shared" si="50"/>
        <v>5621</v>
      </c>
      <c r="J194" s="104">
        <v>0</v>
      </c>
    </row>
    <row r="195" spans="1:10" ht="14.25" customHeight="1">
      <c r="A195" s="565"/>
      <c r="B195" s="10" t="s">
        <v>506</v>
      </c>
      <c r="C195" s="12" t="s">
        <v>513</v>
      </c>
      <c r="D195" s="12">
        <v>0</v>
      </c>
      <c r="E195" s="12">
        <v>1000</v>
      </c>
      <c r="F195" s="12">
        <v>0</v>
      </c>
      <c r="G195" s="12">
        <f t="shared" si="49"/>
        <v>1000</v>
      </c>
      <c r="H195" s="12"/>
      <c r="I195" s="104"/>
      <c r="J195" s="104"/>
    </row>
    <row r="196" spans="1:10" ht="15" customHeight="1">
      <c r="A196" s="565"/>
      <c r="B196" s="108">
        <v>4210</v>
      </c>
      <c r="C196" s="12" t="s">
        <v>293</v>
      </c>
      <c r="D196" s="12">
        <v>85575</v>
      </c>
      <c r="E196" s="12">
        <v>0</v>
      </c>
      <c r="F196" s="12">
        <v>0</v>
      </c>
      <c r="G196" s="12">
        <f t="shared" si="49"/>
        <v>85575</v>
      </c>
      <c r="H196" s="12">
        <v>0</v>
      </c>
      <c r="I196" s="104">
        <f t="shared" si="50"/>
        <v>85575</v>
      </c>
      <c r="J196" s="104">
        <v>0</v>
      </c>
    </row>
    <row r="197" spans="1:10" ht="12.75" customHeight="1">
      <c r="A197" s="565"/>
      <c r="B197" s="108">
        <v>4240</v>
      </c>
      <c r="C197" s="12" t="s">
        <v>480</v>
      </c>
      <c r="D197" s="12">
        <v>1798</v>
      </c>
      <c r="E197" s="12">
        <v>0</v>
      </c>
      <c r="F197" s="12">
        <v>0</v>
      </c>
      <c r="G197" s="12">
        <f t="shared" si="49"/>
        <v>1798</v>
      </c>
      <c r="H197" s="12">
        <v>0</v>
      </c>
      <c r="I197" s="104">
        <f t="shared" si="50"/>
        <v>1798</v>
      </c>
      <c r="J197" s="104">
        <v>0</v>
      </c>
    </row>
    <row r="198" spans="1:10" ht="13.5" customHeight="1">
      <c r="A198" s="565"/>
      <c r="B198" s="10" t="s">
        <v>304</v>
      </c>
      <c r="C198" s="12" t="s">
        <v>294</v>
      </c>
      <c r="D198" s="12">
        <v>37000</v>
      </c>
      <c r="E198" s="12">
        <v>0</v>
      </c>
      <c r="F198" s="12">
        <v>3400</v>
      </c>
      <c r="G198" s="12">
        <f t="shared" si="49"/>
        <v>33600</v>
      </c>
      <c r="H198" s="12">
        <v>0</v>
      </c>
      <c r="I198" s="104">
        <f t="shared" si="50"/>
        <v>33600</v>
      </c>
      <c r="J198" s="104">
        <v>0</v>
      </c>
    </row>
    <row r="199" spans="1:10" ht="13.5" customHeight="1">
      <c r="A199" s="565"/>
      <c r="B199" s="10" t="s">
        <v>340</v>
      </c>
      <c r="C199" s="12" t="s">
        <v>295</v>
      </c>
      <c r="D199" s="12">
        <v>70000</v>
      </c>
      <c r="E199" s="12">
        <v>0</v>
      </c>
      <c r="F199" s="12">
        <v>0</v>
      </c>
      <c r="G199" s="12">
        <f t="shared" si="49"/>
        <v>70000</v>
      </c>
      <c r="H199" s="12">
        <v>0</v>
      </c>
      <c r="I199" s="104">
        <f t="shared" si="50"/>
        <v>70000</v>
      </c>
      <c r="J199" s="104">
        <v>0</v>
      </c>
    </row>
    <row r="200" spans="1:10" ht="13.5" customHeight="1">
      <c r="A200" s="565"/>
      <c r="B200" s="10" t="s">
        <v>285</v>
      </c>
      <c r="C200" s="12" t="s">
        <v>286</v>
      </c>
      <c r="D200" s="12">
        <v>29900</v>
      </c>
      <c r="E200" s="12">
        <v>0</v>
      </c>
      <c r="F200" s="12">
        <v>0</v>
      </c>
      <c r="G200" s="12">
        <f t="shared" si="49"/>
        <v>29900</v>
      </c>
      <c r="H200" s="12">
        <v>0</v>
      </c>
      <c r="I200" s="104">
        <f t="shared" si="50"/>
        <v>29900</v>
      </c>
      <c r="J200" s="104">
        <v>0</v>
      </c>
    </row>
    <row r="201" spans="1:10" ht="13.5" customHeight="1">
      <c r="A201" s="565"/>
      <c r="B201" s="10" t="s">
        <v>508</v>
      </c>
      <c r="C201" s="12" t="s">
        <v>509</v>
      </c>
      <c r="D201" s="12">
        <v>4500</v>
      </c>
      <c r="E201" s="12">
        <v>0</v>
      </c>
      <c r="F201" s="12">
        <v>0</v>
      </c>
      <c r="G201" s="12">
        <f t="shared" si="49"/>
        <v>4500</v>
      </c>
      <c r="H201" s="12">
        <v>0</v>
      </c>
      <c r="I201" s="104">
        <f t="shared" si="50"/>
        <v>4500</v>
      </c>
      <c r="J201" s="104">
        <v>0</v>
      </c>
    </row>
    <row r="202" spans="1:10" ht="14.25" customHeight="1">
      <c r="A202" s="565"/>
      <c r="B202" s="10" t="s">
        <v>320</v>
      </c>
      <c r="C202" s="12" t="s">
        <v>296</v>
      </c>
      <c r="D202" s="12">
        <v>3856</v>
      </c>
      <c r="E202" s="12">
        <v>0</v>
      </c>
      <c r="F202" s="12">
        <v>0</v>
      </c>
      <c r="G202" s="12">
        <f t="shared" si="49"/>
        <v>3856</v>
      </c>
      <c r="H202" s="12">
        <v>0</v>
      </c>
      <c r="I202" s="104">
        <f t="shared" si="50"/>
        <v>3856</v>
      </c>
      <c r="J202" s="104">
        <v>0</v>
      </c>
    </row>
    <row r="203" spans="1:10" ht="14.25" customHeight="1">
      <c r="A203" s="565"/>
      <c r="B203" s="10" t="s">
        <v>346</v>
      </c>
      <c r="C203" s="12" t="s">
        <v>297</v>
      </c>
      <c r="D203" s="12">
        <v>0</v>
      </c>
      <c r="E203" s="12">
        <v>0</v>
      </c>
      <c r="F203" s="12">
        <v>0</v>
      </c>
      <c r="G203" s="12">
        <f t="shared" si="49"/>
        <v>0</v>
      </c>
      <c r="H203" s="12">
        <v>0</v>
      </c>
      <c r="I203" s="104">
        <f t="shared" si="50"/>
        <v>0</v>
      </c>
      <c r="J203" s="104">
        <v>0</v>
      </c>
    </row>
    <row r="204" spans="1:10" ht="12.75" customHeight="1">
      <c r="A204" s="565"/>
      <c r="B204" s="10" t="s">
        <v>321</v>
      </c>
      <c r="C204" s="12" t="s">
        <v>298</v>
      </c>
      <c r="D204" s="12">
        <v>64763</v>
      </c>
      <c r="E204" s="12">
        <v>0</v>
      </c>
      <c r="F204" s="12">
        <v>0</v>
      </c>
      <c r="G204" s="12">
        <f t="shared" si="49"/>
        <v>64763</v>
      </c>
      <c r="H204" s="12">
        <v>0</v>
      </c>
      <c r="I204" s="104">
        <f t="shared" si="50"/>
        <v>64763</v>
      </c>
      <c r="J204" s="104">
        <v>0</v>
      </c>
    </row>
    <row r="205" spans="1:10" ht="13.5" customHeight="1">
      <c r="A205" s="121"/>
      <c r="B205" s="10" t="s">
        <v>305</v>
      </c>
      <c r="C205" s="12" t="s">
        <v>306</v>
      </c>
      <c r="D205" s="12">
        <v>980</v>
      </c>
      <c r="E205" s="12">
        <v>0</v>
      </c>
      <c r="F205" s="12">
        <v>0</v>
      </c>
      <c r="G205" s="12">
        <f t="shared" si="49"/>
        <v>980</v>
      </c>
      <c r="H205" s="12">
        <v>0</v>
      </c>
      <c r="I205" s="104">
        <f t="shared" si="50"/>
        <v>980</v>
      </c>
      <c r="J205" s="104">
        <v>0</v>
      </c>
    </row>
    <row r="206" spans="1:10" ht="21" customHeight="1">
      <c r="A206" s="121"/>
      <c r="B206" s="10" t="s">
        <v>222</v>
      </c>
      <c r="C206" s="13" t="s">
        <v>481</v>
      </c>
      <c r="D206" s="12">
        <f>D207+D208</f>
        <v>232586</v>
      </c>
      <c r="E206" s="12">
        <f aca="true" t="shared" si="51" ref="E206:J206">E207+E208</f>
        <v>0</v>
      </c>
      <c r="F206" s="12">
        <f t="shared" si="51"/>
        <v>0</v>
      </c>
      <c r="G206" s="12">
        <f t="shared" si="51"/>
        <v>232586</v>
      </c>
      <c r="H206" s="12">
        <f t="shared" si="51"/>
        <v>0</v>
      </c>
      <c r="I206" s="12">
        <f t="shared" si="51"/>
        <v>232586</v>
      </c>
      <c r="J206" s="12">
        <f t="shared" si="51"/>
        <v>0</v>
      </c>
    </row>
    <row r="207" spans="1:10" ht="13.5" customHeight="1">
      <c r="A207" s="121"/>
      <c r="B207" s="10"/>
      <c r="C207" s="12" t="s">
        <v>228</v>
      </c>
      <c r="D207" s="12">
        <v>57779</v>
      </c>
      <c r="E207" s="12">
        <v>0</v>
      </c>
      <c r="F207" s="12">
        <v>0</v>
      </c>
      <c r="G207" s="12">
        <f>D207+E207-F207</f>
        <v>57779</v>
      </c>
      <c r="H207" s="12">
        <v>0</v>
      </c>
      <c r="I207" s="104">
        <f>G207</f>
        <v>57779</v>
      </c>
      <c r="J207" s="104">
        <v>0</v>
      </c>
    </row>
    <row r="208" spans="1:10" ht="12.75" customHeight="1">
      <c r="A208" s="121"/>
      <c r="B208" s="12"/>
      <c r="C208" s="12" t="s">
        <v>229</v>
      </c>
      <c r="D208" s="12">
        <v>174807</v>
      </c>
      <c r="E208" s="12">
        <v>0</v>
      </c>
      <c r="F208" s="12">
        <v>0</v>
      </c>
      <c r="G208" s="12">
        <f>D208+E208-F208</f>
        <v>174807</v>
      </c>
      <c r="H208" s="12">
        <v>0</v>
      </c>
      <c r="I208" s="104">
        <f>G208</f>
        <v>174807</v>
      </c>
      <c r="J208" s="104">
        <v>0</v>
      </c>
    </row>
    <row r="209" spans="1:10" ht="15.75" customHeight="1">
      <c r="A209" s="185" t="s">
        <v>230</v>
      </c>
      <c r="B209" s="167"/>
      <c r="C209" s="167" t="s">
        <v>231</v>
      </c>
      <c r="D209" s="167">
        <f>D210+D211+D212+D213+D214+D215+D216+D217</f>
        <v>1059528</v>
      </c>
      <c r="E209" s="167">
        <f aca="true" t="shared" si="52" ref="E209:J209">E210+E211+E212+E213+E214+E215+E216+E217</f>
        <v>1003</v>
      </c>
      <c r="F209" s="167">
        <f t="shared" si="52"/>
        <v>1003</v>
      </c>
      <c r="G209" s="167">
        <f t="shared" si="52"/>
        <v>1059528</v>
      </c>
      <c r="H209" s="167">
        <f t="shared" si="52"/>
        <v>0</v>
      </c>
      <c r="I209" s="167">
        <f t="shared" si="52"/>
        <v>1059528</v>
      </c>
      <c r="J209" s="167">
        <f t="shared" si="52"/>
        <v>0</v>
      </c>
    </row>
    <row r="210" spans="1:10" ht="12.75" customHeight="1">
      <c r="A210" s="121"/>
      <c r="B210" s="12">
        <v>4010</v>
      </c>
      <c r="C210" s="43" t="s">
        <v>191</v>
      </c>
      <c r="D210" s="12">
        <v>711123</v>
      </c>
      <c r="E210" s="12">
        <v>0</v>
      </c>
      <c r="F210" s="12">
        <v>1003</v>
      </c>
      <c r="G210" s="12">
        <f aca="true" t="shared" si="53" ref="G210:G217">D210+E210-F210</f>
        <v>710120</v>
      </c>
      <c r="H210" s="12">
        <v>0</v>
      </c>
      <c r="I210" s="104">
        <f aca="true" t="shared" si="54" ref="I210:I217">G210</f>
        <v>710120</v>
      </c>
      <c r="J210" s="104">
        <v>0</v>
      </c>
    </row>
    <row r="211" spans="1:10" ht="12.75" customHeight="1">
      <c r="A211" s="121"/>
      <c r="B211" s="12">
        <v>4040</v>
      </c>
      <c r="C211" s="43" t="s">
        <v>177</v>
      </c>
      <c r="D211" s="12">
        <v>46490</v>
      </c>
      <c r="E211" s="12">
        <v>1003</v>
      </c>
      <c r="F211" s="12">
        <v>0</v>
      </c>
      <c r="G211" s="12">
        <f t="shared" si="53"/>
        <v>47493</v>
      </c>
      <c r="H211" s="12">
        <v>0</v>
      </c>
      <c r="I211" s="104">
        <f t="shared" si="54"/>
        <v>47493</v>
      </c>
      <c r="J211" s="104">
        <v>0</v>
      </c>
    </row>
    <row r="212" spans="1:10" ht="12.75" customHeight="1">
      <c r="A212" s="121"/>
      <c r="B212" s="12">
        <v>4110</v>
      </c>
      <c r="C212" s="43" t="s">
        <v>318</v>
      </c>
      <c r="D212" s="12">
        <v>131113</v>
      </c>
      <c r="E212" s="12">
        <v>0</v>
      </c>
      <c r="F212" s="12">
        <v>0</v>
      </c>
      <c r="G212" s="12">
        <f t="shared" si="53"/>
        <v>131113</v>
      </c>
      <c r="H212" s="12">
        <v>0</v>
      </c>
      <c r="I212" s="104">
        <f t="shared" si="54"/>
        <v>131113</v>
      </c>
      <c r="J212" s="104">
        <v>0</v>
      </c>
    </row>
    <row r="213" spans="1:10" ht="11.25" customHeight="1">
      <c r="A213" s="121"/>
      <c r="B213" s="12">
        <v>4120</v>
      </c>
      <c r="C213" s="43" t="s">
        <v>292</v>
      </c>
      <c r="D213" s="12">
        <v>18088</v>
      </c>
      <c r="E213" s="12">
        <v>0</v>
      </c>
      <c r="F213" s="12">
        <v>0</v>
      </c>
      <c r="G213" s="12">
        <f t="shared" si="53"/>
        <v>18088</v>
      </c>
      <c r="H213" s="12">
        <v>0</v>
      </c>
      <c r="I213" s="104">
        <f t="shared" si="54"/>
        <v>18088</v>
      </c>
      <c r="J213" s="104">
        <v>0</v>
      </c>
    </row>
    <row r="214" spans="1:10" ht="12.75" customHeight="1">
      <c r="A214" s="121"/>
      <c r="B214" s="12">
        <v>4210</v>
      </c>
      <c r="C214" s="12" t="s">
        <v>187</v>
      </c>
      <c r="D214" s="12">
        <v>82040</v>
      </c>
      <c r="E214" s="12">
        <v>0</v>
      </c>
      <c r="F214" s="12">
        <v>0</v>
      </c>
      <c r="G214" s="12">
        <f t="shared" si="53"/>
        <v>82040</v>
      </c>
      <c r="H214" s="12">
        <v>0</v>
      </c>
      <c r="I214" s="104">
        <f t="shared" si="54"/>
        <v>82040</v>
      </c>
      <c r="J214" s="104">
        <v>0</v>
      </c>
    </row>
    <row r="215" spans="1:10" ht="12" customHeight="1">
      <c r="A215" s="121"/>
      <c r="B215" s="12">
        <v>4260</v>
      </c>
      <c r="C215" s="12" t="s">
        <v>294</v>
      </c>
      <c r="D215" s="12">
        <v>17000</v>
      </c>
      <c r="E215" s="12">
        <v>0</v>
      </c>
      <c r="F215" s="12">
        <v>0</v>
      </c>
      <c r="G215" s="12">
        <f t="shared" si="53"/>
        <v>17000</v>
      </c>
      <c r="H215" s="12">
        <v>0</v>
      </c>
      <c r="I215" s="104">
        <f t="shared" si="54"/>
        <v>17000</v>
      </c>
      <c r="J215" s="104">
        <v>0</v>
      </c>
    </row>
    <row r="216" spans="1:10" ht="12.75" customHeight="1">
      <c r="A216" s="121"/>
      <c r="B216" s="12">
        <v>4300</v>
      </c>
      <c r="C216" s="12" t="s">
        <v>178</v>
      </c>
      <c r="D216" s="12">
        <v>10444</v>
      </c>
      <c r="E216" s="12">
        <v>0</v>
      </c>
      <c r="F216" s="12">
        <v>0</v>
      </c>
      <c r="G216" s="12">
        <f t="shared" si="53"/>
        <v>10444</v>
      </c>
      <c r="H216" s="12">
        <v>0</v>
      </c>
      <c r="I216" s="104">
        <f t="shared" si="54"/>
        <v>10444</v>
      </c>
      <c r="J216" s="104">
        <v>0</v>
      </c>
    </row>
    <row r="217" spans="1:10" ht="12.75" customHeight="1">
      <c r="A217" s="121"/>
      <c r="B217" s="12">
        <v>4440</v>
      </c>
      <c r="C217" s="12" t="s">
        <v>298</v>
      </c>
      <c r="D217" s="12">
        <v>43230</v>
      </c>
      <c r="E217" s="12">
        <v>0</v>
      </c>
      <c r="F217" s="12">
        <v>0</v>
      </c>
      <c r="G217" s="12">
        <f t="shared" si="53"/>
        <v>43230</v>
      </c>
      <c r="H217" s="12">
        <v>0</v>
      </c>
      <c r="I217" s="104">
        <f t="shared" si="54"/>
        <v>43230</v>
      </c>
      <c r="J217" s="104">
        <v>0</v>
      </c>
    </row>
    <row r="218" spans="1:10" ht="15.75" customHeight="1">
      <c r="A218" s="185" t="s">
        <v>69</v>
      </c>
      <c r="B218" s="168"/>
      <c r="C218" s="167" t="s">
        <v>68</v>
      </c>
      <c r="D218" s="167">
        <f aca="true" t="shared" si="55" ref="D218:J218">D219+D220+D221+D222+D223+D224+D225+D226+D227+D228+D229+D230+D231+D232+D233+D234+D235+D236+D237+D238</f>
        <v>4667507</v>
      </c>
      <c r="E218" s="167">
        <f t="shared" si="55"/>
        <v>5683</v>
      </c>
      <c r="F218" s="167">
        <f t="shared" si="55"/>
        <v>3783</v>
      </c>
      <c r="G218" s="167">
        <f t="shared" si="55"/>
        <v>4669407</v>
      </c>
      <c r="H218" s="167">
        <f t="shared" si="55"/>
        <v>0</v>
      </c>
      <c r="I218" s="167">
        <f t="shared" si="55"/>
        <v>4669407</v>
      </c>
      <c r="J218" s="167">
        <f t="shared" si="55"/>
        <v>0</v>
      </c>
    </row>
    <row r="219" spans="1:10" s="19" customFormat="1" ht="12.75" customHeight="1">
      <c r="A219" s="7"/>
      <c r="B219" s="105" t="s">
        <v>332</v>
      </c>
      <c r="C219" s="99" t="s">
        <v>232</v>
      </c>
      <c r="D219" s="16">
        <v>2700</v>
      </c>
      <c r="E219" s="16">
        <v>0</v>
      </c>
      <c r="F219" s="16">
        <v>0</v>
      </c>
      <c r="G219" s="12">
        <f aca="true" t="shared" si="56" ref="G219:G235">D219+E219-F219</f>
        <v>2700</v>
      </c>
      <c r="H219" s="16">
        <v>0</v>
      </c>
      <c r="I219" s="104">
        <f aca="true" t="shared" si="57" ref="I219:I235">G219</f>
        <v>2700</v>
      </c>
      <c r="J219" s="16">
        <v>0</v>
      </c>
    </row>
    <row r="220" spans="1:10" ht="14.25" customHeight="1">
      <c r="A220" s="121"/>
      <c r="B220" s="10" t="s">
        <v>287</v>
      </c>
      <c r="C220" s="43" t="s">
        <v>466</v>
      </c>
      <c r="D220" s="12">
        <v>2675000</v>
      </c>
      <c r="E220" s="12">
        <v>900</v>
      </c>
      <c r="F220" s="12">
        <v>3783</v>
      </c>
      <c r="G220" s="12">
        <f t="shared" si="56"/>
        <v>2672117</v>
      </c>
      <c r="H220" s="12">
        <v>0</v>
      </c>
      <c r="I220" s="104">
        <f t="shared" si="57"/>
        <v>2672117</v>
      </c>
      <c r="J220" s="104">
        <v>0</v>
      </c>
    </row>
    <row r="221" spans="1:10" ht="13.5" customHeight="1">
      <c r="A221" s="121"/>
      <c r="B221" s="10" t="s">
        <v>289</v>
      </c>
      <c r="C221" s="43" t="s">
        <v>177</v>
      </c>
      <c r="D221" s="12">
        <v>220671</v>
      </c>
      <c r="E221" s="12">
        <v>3783</v>
      </c>
      <c r="F221" s="12">
        <v>0</v>
      </c>
      <c r="G221" s="12">
        <f t="shared" si="56"/>
        <v>224454</v>
      </c>
      <c r="H221" s="12">
        <v>0</v>
      </c>
      <c r="I221" s="104">
        <f t="shared" si="57"/>
        <v>224454</v>
      </c>
      <c r="J221" s="104">
        <v>0</v>
      </c>
    </row>
    <row r="222" spans="1:10" ht="12.75" customHeight="1">
      <c r="A222" s="121"/>
      <c r="B222" s="115" t="s">
        <v>192</v>
      </c>
      <c r="C222" s="43" t="s">
        <v>318</v>
      </c>
      <c r="D222" s="12">
        <v>508761</v>
      </c>
      <c r="E222" s="12">
        <v>0</v>
      </c>
      <c r="F222" s="12">
        <v>0</v>
      </c>
      <c r="G222" s="12">
        <f t="shared" si="56"/>
        <v>508761</v>
      </c>
      <c r="H222" s="12">
        <v>0</v>
      </c>
      <c r="I222" s="104">
        <f t="shared" si="57"/>
        <v>508761</v>
      </c>
      <c r="J222" s="104">
        <v>0</v>
      </c>
    </row>
    <row r="223" spans="1:10" ht="12" customHeight="1">
      <c r="A223" s="121"/>
      <c r="B223" s="115" t="s">
        <v>291</v>
      </c>
      <c r="C223" s="43" t="s">
        <v>292</v>
      </c>
      <c r="D223" s="12">
        <v>70031</v>
      </c>
      <c r="E223" s="12">
        <v>0</v>
      </c>
      <c r="F223" s="12">
        <v>0</v>
      </c>
      <c r="G223" s="12">
        <f t="shared" si="56"/>
        <v>70031</v>
      </c>
      <c r="H223" s="12">
        <v>0</v>
      </c>
      <c r="I223" s="104">
        <f t="shared" si="57"/>
        <v>70031</v>
      </c>
      <c r="J223" s="104">
        <v>0</v>
      </c>
    </row>
    <row r="224" spans="1:10" ht="12" customHeight="1">
      <c r="A224" s="121"/>
      <c r="B224" s="10" t="s">
        <v>185</v>
      </c>
      <c r="C224" s="43" t="s">
        <v>233</v>
      </c>
      <c r="D224" s="12">
        <v>6000</v>
      </c>
      <c r="E224" s="12">
        <v>0</v>
      </c>
      <c r="F224" s="12">
        <v>0</v>
      </c>
      <c r="G224" s="12">
        <f t="shared" si="56"/>
        <v>6000</v>
      </c>
      <c r="H224" s="12">
        <v>0</v>
      </c>
      <c r="I224" s="104">
        <f t="shared" si="57"/>
        <v>6000</v>
      </c>
      <c r="J224" s="104">
        <v>0</v>
      </c>
    </row>
    <row r="225" spans="1:10" ht="12" customHeight="1">
      <c r="A225" s="121"/>
      <c r="B225" s="10" t="s">
        <v>506</v>
      </c>
      <c r="C225" s="43" t="s">
        <v>513</v>
      </c>
      <c r="D225" s="12">
        <v>4900</v>
      </c>
      <c r="E225" s="12">
        <v>0</v>
      </c>
      <c r="F225" s="12">
        <v>0</v>
      </c>
      <c r="G225" s="12">
        <f t="shared" si="56"/>
        <v>4900</v>
      </c>
      <c r="H225" s="12">
        <v>0</v>
      </c>
      <c r="I225" s="104">
        <f t="shared" si="57"/>
        <v>4900</v>
      </c>
      <c r="J225" s="104">
        <v>0</v>
      </c>
    </row>
    <row r="226" spans="1:10" ht="11.25" customHeight="1">
      <c r="A226" s="121"/>
      <c r="B226" s="10" t="s">
        <v>319</v>
      </c>
      <c r="C226" s="12" t="s">
        <v>293</v>
      </c>
      <c r="D226" s="12">
        <v>482131</v>
      </c>
      <c r="E226" s="12">
        <v>1000</v>
      </c>
      <c r="F226" s="12">
        <v>0</v>
      </c>
      <c r="G226" s="12">
        <f t="shared" si="56"/>
        <v>483131</v>
      </c>
      <c r="H226" s="12">
        <v>0</v>
      </c>
      <c r="I226" s="104">
        <f t="shared" si="57"/>
        <v>483131</v>
      </c>
      <c r="J226" s="104">
        <v>0</v>
      </c>
    </row>
    <row r="227" spans="1:10" ht="11.25" customHeight="1">
      <c r="A227" s="121"/>
      <c r="B227" s="10" t="s">
        <v>234</v>
      </c>
      <c r="C227" s="12" t="s">
        <v>480</v>
      </c>
      <c r="D227" s="12">
        <v>8000</v>
      </c>
      <c r="E227" s="12">
        <v>0</v>
      </c>
      <c r="F227" s="12">
        <v>0</v>
      </c>
      <c r="G227" s="12">
        <f t="shared" si="56"/>
        <v>8000</v>
      </c>
      <c r="H227" s="12">
        <v>0</v>
      </c>
      <c r="I227" s="104">
        <f t="shared" si="57"/>
        <v>8000</v>
      </c>
      <c r="J227" s="104">
        <v>0</v>
      </c>
    </row>
    <row r="228" spans="1:10" ht="12" customHeight="1">
      <c r="A228" s="121"/>
      <c r="B228" s="10" t="s">
        <v>304</v>
      </c>
      <c r="C228" s="12" t="s">
        <v>294</v>
      </c>
      <c r="D228" s="12">
        <v>64500</v>
      </c>
      <c r="E228" s="12">
        <v>0</v>
      </c>
      <c r="F228" s="12">
        <v>0</v>
      </c>
      <c r="G228" s="12">
        <f t="shared" si="56"/>
        <v>64500</v>
      </c>
      <c r="H228" s="12">
        <v>0</v>
      </c>
      <c r="I228" s="104">
        <f t="shared" si="57"/>
        <v>64500</v>
      </c>
      <c r="J228" s="104">
        <v>0</v>
      </c>
    </row>
    <row r="229" spans="1:10" ht="12.75" customHeight="1">
      <c r="A229" s="121"/>
      <c r="B229" s="10" t="s">
        <v>285</v>
      </c>
      <c r="C229" s="12" t="s">
        <v>286</v>
      </c>
      <c r="D229" s="12">
        <v>106984</v>
      </c>
      <c r="E229" s="12">
        <v>0</v>
      </c>
      <c r="F229" s="12">
        <v>0</v>
      </c>
      <c r="G229" s="12">
        <f t="shared" si="56"/>
        <v>106984</v>
      </c>
      <c r="H229" s="12">
        <v>0</v>
      </c>
      <c r="I229" s="104">
        <f t="shared" si="57"/>
        <v>106984</v>
      </c>
      <c r="J229" s="104">
        <v>0</v>
      </c>
    </row>
    <row r="230" spans="1:10" ht="12" customHeight="1">
      <c r="A230" s="121"/>
      <c r="B230" s="10" t="s">
        <v>508</v>
      </c>
      <c r="C230" s="12" t="s">
        <v>509</v>
      </c>
      <c r="D230" s="12">
        <v>5871</v>
      </c>
      <c r="E230" s="12">
        <v>0</v>
      </c>
      <c r="F230" s="12">
        <v>0</v>
      </c>
      <c r="G230" s="12">
        <f t="shared" si="56"/>
        <v>5871</v>
      </c>
      <c r="H230" s="12">
        <v>0</v>
      </c>
      <c r="I230" s="104">
        <f t="shared" si="57"/>
        <v>5871</v>
      </c>
      <c r="J230" s="104">
        <v>0</v>
      </c>
    </row>
    <row r="231" spans="1:10" ht="12" customHeight="1">
      <c r="A231" s="121"/>
      <c r="B231" s="10" t="s">
        <v>320</v>
      </c>
      <c r="C231" s="12" t="s">
        <v>296</v>
      </c>
      <c r="D231" s="12">
        <v>4500</v>
      </c>
      <c r="E231" s="12">
        <v>0</v>
      </c>
      <c r="F231" s="12">
        <v>0</v>
      </c>
      <c r="G231" s="12">
        <f t="shared" si="56"/>
        <v>4500</v>
      </c>
      <c r="H231" s="12">
        <v>0</v>
      </c>
      <c r="I231" s="104">
        <f t="shared" si="57"/>
        <v>4500</v>
      </c>
      <c r="J231" s="104">
        <v>0</v>
      </c>
    </row>
    <row r="232" spans="1:10" ht="12" customHeight="1">
      <c r="A232" s="121"/>
      <c r="B232" s="10" t="s">
        <v>463</v>
      </c>
      <c r="C232" s="12" t="s">
        <v>464</v>
      </c>
      <c r="D232" s="12">
        <v>600</v>
      </c>
      <c r="E232" s="12">
        <v>0</v>
      </c>
      <c r="F232" s="12">
        <v>0</v>
      </c>
      <c r="G232" s="12">
        <f t="shared" si="56"/>
        <v>600</v>
      </c>
      <c r="H232" s="12">
        <v>0</v>
      </c>
      <c r="I232" s="104">
        <f t="shared" si="57"/>
        <v>600</v>
      </c>
      <c r="J232" s="104">
        <v>0</v>
      </c>
    </row>
    <row r="233" spans="1:10" ht="12" customHeight="1">
      <c r="A233" s="121"/>
      <c r="B233" s="10" t="s">
        <v>346</v>
      </c>
      <c r="C233" s="12" t="s">
        <v>297</v>
      </c>
      <c r="D233" s="16">
        <v>0</v>
      </c>
      <c r="E233" s="12">
        <v>0</v>
      </c>
      <c r="F233" s="12">
        <v>0</v>
      </c>
      <c r="G233" s="12">
        <f t="shared" si="56"/>
        <v>0</v>
      </c>
      <c r="H233" s="12">
        <v>0</v>
      </c>
      <c r="I233" s="104">
        <f t="shared" si="57"/>
        <v>0</v>
      </c>
      <c r="J233" s="104">
        <v>0</v>
      </c>
    </row>
    <row r="234" spans="1:10" ht="12" customHeight="1">
      <c r="A234" s="121"/>
      <c r="B234" s="10" t="s">
        <v>321</v>
      </c>
      <c r="C234" s="12" t="s">
        <v>298</v>
      </c>
      <c r="D234" s="12">
        <v>144856</v>
      </c>
      <c r="E234" s="12">
        <v>0</v>
      </c>
      <c r="F234" s="12">
        <v>0</v>
      </c>
      <c r="G234" s="12">
        <f t="shared" si="56"/>
        <v>144856</v>
      </c>
      <c r="H234" s="12">
        <v>0</v>
      </c>
      <c r="I234" s="104">
        <f t="shared" si="57"/>
        <v>144856</v>
      </c>
      <c r="J234" s="104">
        <v>0</v>
      </c>
    </row>
    <row r="235" spans="1:10" ht="12.75" customHeight="1">
      <c r="A235" s="121"/>
      <c r="B235" s="10" t="s">
        <v>305</v>
      </c>
      <c r="C235" s="12" t="s">
        <v>306</v>
      </c>
      <c r="D235" s="12">
        <v>124</v>
      </c>
      <c r="E235" s="12">
        <v>0</v>
      </c>
      <c r="F235" s="12">
        <v>0</v>
      </c>
      <c r="G235" s="12">
        <f t="shared" si="56"/>
        <v>124</v>
      </c>
      <c r="H235" s="12">
        <v>0</v>
      </c>
      <c r="I235" s="104">
        <f t="shared" si="57"/>
        <v>124</v>
      </c>
      <c r="J235" s="104">
        <v>0</v>
      </c>
    </row>
    <row r="236" spans="1:10" ht="12.75" customHeight="1">
      <c r="A236" s="121"/>
      <c r="B236" s="10" t="s">
        <v>201</v>
      </c>
      <c r="C236" s="12" t="s">
        <v>520</v>
      </c>
      <c r="D236" s="12">
        <v>1000</v>
      </c>
      <c r="E236" s="12">
        <v>0</v>
      </c>
      <c r="F236" s="12">
        <v>0</v>
      </c>
      <c r="G236" s="12">
        <f>D236+E236-F236</f>
        <v>1000</v>
      </c>
      <c r="H236" s="12">
        <v>0</v>
      </c>
      <c r="I236" s="104">
        <f>G236</f>
        <v>1000</v>
      </c>
      <c r="J236" s="104">
        <v>0</v>
      </c>
    </row>
    <row r="237" spans="1:10" ht="12.75" customHeight="1">
      <c r="A237" s="121"/>
      <c r="B237" s="10" t="s">
        <v>348</v>
      </c>
      <c r="C237" s="12" t="s">
        <v>543</v>
      </c>
      <c r="D237" s="12">
        <v>229000</v>
      </c>
      <c r="E237" s="12">
        <v>0</v>
      </c>
      <c r="F237" s="12">
        <v>0</v>
      </c>
      <c r="G237" s="12">
        <f>D237+E237-F237</f>
        <v>229000</v>
      </c>
      <c r="H237" s="12">
        <v>0</v>
      </c>
      <c r="I237" s="104">
        <f>G237</f>
        <v>229000</v>
      </c>
      <c r="J237" s="104">
        <v>0</v>
      </c>
    </row>
    <row r="238" spans="1:10" ht="20.25" customHeight="1">
      <c r="A238" s="121"/>
      <c r="B238" s="10" t="s">
        <v>222</v>
      </c>
      <c r="C238" s="13" t="s">
        <v>482</v>
      </c>
      <c r="D238" s="12">
        <f>D239+D240</f>
        <v>131878</v>
      </c>
      <c r="E238" s="12">
        <f aca="true" t="shared" si="58" ref="E238:J238">E239+E240</f>
        <v>0</v>
      </c>
      <c r="F238" s="12">
        <f t="shared" si="58"/>
        <v>0</v>
      </c>
      <c r="G238" s="12">
        <f t="shared" si="58"/>
        <v>131878</v>
      </c>
      <c r="H238" s="12">
        <f t="shared" si="58"/>
        <v>0</v>
      </c>
      <c r="I238" s="12">
        <f t="shared" si="58"/>
        <v>131878</v>
      </c>
      <c r="J238" s="12">
        <f t="shared" si="58"/>
        <v>0</v>
      </c>
    </row>
    <row r="239" spans="1:10" ht="11.25" customHeight="1">
      <c r="A239" s="121"/>
      <c r="B239" s="10"/>
      <c r="C239" s="43" t="s">
        <v>228</v>
      </c>
      <c r="D239" s="12">
        <v>100199</v>
      </c>
      <c r="E239" s="12">
        <v>0</v>
      </c>
      <c r="F239" s="12">
        <v>0</v>
      </c>
      <c r="G239" s="12">
        <f>D239+E239-F239</f>
        <v>100199</v>
      </c>
      <c r="H239" s="12">
        <v>0</v>
      </c>
      <c r="I239" s="104">
        <f>G239</f>
        <v>100199</v>
      </c>
      <c r="J239" s="104">
        <v>0</v>
      </c>
    </row>
    <row r="240" spans="1:10" ht="12" customHeight="1">
      <c r="A240" s="121"/>
      <c r="B240" s="10"/>
      <c r="C240" s="43" t="s">
        <v>229</v>
      </c>
      <c r="D240" s="12">
        <v>31679</v>
      </c>
      <c r="E240" s="12">
        <v>0</v>
      </c>
      <c r="F240" s="12">
        <v>0</v>
      </c>
      <c r="G240" s="12">
        <f>D240+E240-F240</f>
        <v>31679</v>
      </c>
      <c r="H240" s="12">
        <v>0</v>
      </c>
      <c r="I240" s="104">
        <f>G240</f>
        <v>31679</v>
      </c>
      <c r="J240" s="104">
        <v>0</v>
      </c>
    </row>
    <row r="241" spans="1:10" ht="17.25" customHeight="1">
      <c r="A241" s="185" t="s">
        <v>236</v>
      </c>
      <c r="B241" s="187"/>
      <c r="C241" s="167" t="s">
        <v>103</v>
      </c>
      <c r="D241" s="167">
        <f>D242+D243+D244+D245+D246+D247+D248+D249+D250</f>
        <v>549774</v>
      </c>
      <c r="E241" s="167">
        <f aca="true" t="shared" si="59" ref="E241:J241">E242+E243+E244+E245+E246+E247+E248+E249+E250</f>
        <v>0</v>
      </c>
      <c r="F241" s="167">
        <f t="shared" si="59"/>
        <v>0</v>
      </c>
      <c r="G241" s="167">
        <f t="shared" si="59"/>
        <v>549774</v>
      </c>
      <c r="H241" s="167">
        <f t="shared" si="59"/>
        <v>0</v>
      </c>
      <c r="I241" s="167">
        <f t="shared" si="59"/>
        <v>549774</v>
      </c>
      <c r="J241" s="167">
        <f t="shared" si="59"/>
        <v>0</v>
      </c>
    </row>
    <row r="242" spans="1:10" ht="15" customHeight="1">
      <c r="A242" s="6"/>
      <c r="B242" s="10" t="s">
        <v>287</v>
      </c>
      <c r="C242" s="43" t="s">
        <v>468</v>
      </c>
      <c r="D242" s="12">
        <v>243764</v>
      </c>
      <c r="E242" s="12">
        <v>0</v>
      </c>
      <c r="F242" s="12">
        <v>0</v>
      </c>
      <c r="G242" s="12">
        <f aca="true" t="shared" si="60" ref="G242:G250">D242+E242-F242</f>
        <v>243764</v>
      </c>
      <c r="H242" s="12">
        <v>0</v>
      </c>
      <c r="I242" s="104">
        <f aca="true" t="shared" si="61" ref="I242:I250">G242</f>
        <v>243764</v>
      </c>
      <c r="J242" s="104">
        <v>0</v>
      </c>
    </row>
    <row r="243" spans="1:10" ht="15" customHeight="1">
      <c r="A243" s="6"/>
      <c r="B243" s="10" t="s">
        <v>289</v>
      </c>
      <c r="C243" s="43" t="s">
        <v>177</v>
      </c>
      <c r="D243" s="12">
        <v>20261</v>
      </c>
      <c r="E243" s="12">
        <v>0</v>
      </c>
      <c r="F243" s="12">
        <v>0</v>
      </c>
      <c r="G243" s="12">
        <f t="shared" si="60"/>
        <v>20261</v>
      </c>
      <c r="H243" s="12">
        <v>0</v>
      </c>
      <c r="I243" s="104">
        <f t="shared" si="61"/>
        <v>20261</v>
      </c>
      <c r="J243" s="104">
        <v>0</v>
      </c>
    </row>
    <row r="244" spans="1:10" ht="14.25" customHeight="1">
      <c r="A244" s="6"/>
      <c r="B244" s="115" t="s">
        <v>192</v>
      </c>
      <c r="C244" s="43" t="s">
        <v>318</v>
      </c>
      <c r="D244" s="16">
        <v>47900</v>
      </c>
      <c r="E244" s="12">
        <v>0</v>
      </c>
      <c r="F244" s="12">
        <v>0</v>
      </c>
      <c r="G244" s="12">
        <f t="shared" si="60"/>
        <v>47900</v>
      </c>
      <c r="H244" s="12">
        <v>0</v>
      </c>
      <c r="I244" s="104">
        <f t="shared" si="61"/>
        <v>47900</v>
      </c>
      <c r="J244" s="104">
        <v>0</v>
      </c>
    </row>
    <row r="245" spans="1:10" ht="14.25" customHeight="1">
      <c r="A245" s="6"/>
      <c r="B245" s="115" t="s">
        <v>291</v>
      </c>
      <c r="C245" s="43" t="s">
        <v>292</v>
      </c>
      <c r="D245" s="16">
        <v>6800</v>
      </c>
      <c r="E245" s="12">
        <v>0</v>
      </c>
      <c r="F245" s="12">
        <v>0</v>
      </c>
      <c r="G245" s="12">
        <f t="shared" si="60"/>
        <v>6800</v>
      </c>
      <c r="H245" s="12">
        <v>0</v>
      </c>
      <c r="I245" s="104">
        <f t="shared" si="61"/>
        <v>6800</v>
      </c>
      <c r="J245" s="104">
        <v>0</v>
      </c>
    </row>
    <row r="246" spans="1:10" ht="14.25" customHeight="1">
      <c r="A246" s="6"/>
      <c r="B246" s="10" t="s">
        <v>319</v>
      </c>
      <c r="C246" s="12" t="s">
        <v>293</v>
      </c>
      <c r="D246" s="16">
        <v>2800</v>
      </c>
      <c r="E246" s="12">
        <v>0</v>
      </c>
      <c r="F246" s="12">
        <v>0</v>
      </c>
      <c r="G246" s="12">
        <f t="shared" si="60"/>
        <v>2800</v>
      </c>
      <c r="H246" s="12">
        <v>0</v>
      </c>
      <c r="I246" s="104">
        <f t="shared" si="61"/>
        <v>2800</v>
      </c>
      <c r="J246" s="104">
        <v>0</v>
      </c>
    </row>
    <row r="247" spans="1:10" ht="14.25" customHeight="1">
      <c r="A247" s="6"/>
      <c r="B247" s="10" t="s">
        <v>304</v>
      </c>
      <c r="C247" s="12" t="s">
        <v>294</v>
      </c>
      <c r="D247" s="16">
        <v>2500</v>
      </c>
      <c r="E247" s="12">
        <v>0</v>
      </c>
      <c r="F247" s="12">
        <v>0</v>
      </c>
      <c r="G247" s="12">
        <f t="shared" si="60"/>
        <v>2500</v>
      </c>
      <c r="H247" s="12">
        <v>0</v>
      </c>
      <c r="I247" s="104">
        <f>G247</f>
        <v>2500</v>
      </c>
      <c r="J247" s="104">
        <v>0</v>
      </c>
    </row>
    <row r="248" spans="1:10" ht="14.25" customHeight="1">
      <c r="A248" s="6"/>
      <c r="B248" s="10" t="s">
        <v>285</v>
      </c>
      <c r="C248" s="12" t="s">
        <v>286</v>
      </c>
      <c r="D248" s="16">
        <v>3500</v>
      </c>
      <c r="E248" s="12">
        <v>0</v>
      </c>
      <c r="F248" s="12">
        <v>0</v>
      </c>
      <c r="G248" s="12">
        <f t="shared" si="60"/>
        <v>3500</v>
      </c>
      <c r="H248" s="12">
        <v>0</v>
      </c>
      <c r="I248" s="104">
        <f t="shared" si="61"/>
        <v>3500</v>
      </c>
      <c r="J248" s="104">
        <v>0</v>
      </c>
    </row>
    <row r="249" spans="1:10" ht="13.5" customHeight="1">
      <c r="A249" s="6"/>
      <c r="B249" s="10" t="s">
        <v>321</v>
      </c>
      <c r="C249" s="12" t="s">
        <v>298</v>
      </c>
      <c r="D249" s="16">
        <v>17005</v>
      </c>
      <c r="E249" s="12">
        <v>0</v>
      </c>
      <c r="F249" s="12">
        <v>0</v>
      </c>
      <c r="G249" s="12">
        <f t="shared" si="60"/>
        <v>17005</v>
      </c>
      <c r="H249" s="12">
        <v>0</v>
      </c>
      <c r="I249" s="104">
        <f t="shared" si="61"/>
        <v>17005</v>
      </c>
      <c r="J249" s="104">
        <v>0</v>
      </c>
    </row>
    <row r="250" spans="1:10" ht="21" customHeight="1">
      <c r="A250" s="6"/>
      <c r="B250" s="10" t="s">
        <v>222</v>
      </c>
      <c r="C250" s="13" t="s">
        <v>3</v>
      </c>
      <c r="D250" s="16">
        <v>205244</v>
      </c>
      <c r="E250" s="12">
        <v>0</v>
      </c>
      <c r="F250" s="12">
        <v>0</v>
      </c>
      <c r="G250" s="12">
        <f t="shared" si="60"/>
        <v>205244</v>
      </c>
      <c r="H250" s="12">
        <v>0</v>
      </c>
      <c r="I250" s="104">
        <f t="shared" si="61"/>
        <v>205244</v>
      </c>
      <c r="J250" s="104">
        <v>0</v>
      </c>
    </row>
    <row r="251" spans="1:10" ht="18" customHeight="1">
      <c r="A251" s="185" t="s">
        <v>237</v>
      </c>
      <c r="B251" s="168"/>
      <c r="C251" s="169" t="s">
        <v>238</v>
      </c>
      <c r="D251" s="167">
        <f aca="true" t="shared" si="62" ref="D251:I251">D252+D253+D254</f>
        <v>1800</v>
      </c>
      <c r="E251" s="167">
        <f t="shared" si="62"/>
        <v>1440</v>
      </c>
      <c r="F251" s="167">
        <f t="shared" si="62"/>
        <v>1440</v>
      </c>
      <c r="G251" s="167">
        <f t="shared" si="62"/>
        <v>1800</v>
      </c>
      <c r="H251" s="167">
        <f t="shared" si="62"/>
        <v>0</v>
      </c>
      <c r="I251" s="167">
        <f t="shared" si="62"/>
        <v>1800</v>
      </c>
      <c r="J251" s="167">
        <f>J253+J254</f>
        <v>0</v>
      </c>
    </row>
    <row r="252" spans="1:10" ht="18" customHeight="1">
      <c r="A252" s="297"/>
      <c r="B252" s="215" t="s">
        <v>506</v>
      </c>
      <c r="C252" s="214" t="s">
        <v>513</v>
      </c>
      <c r="D252" s="216">
        <v>0</v>
      </c>
      <c r="E252" s="216">
        <v>1440</v>
      </c>
      <c r="F252" s="216">
        <v>0</v>
      </c>
      <c r="G252" s="12">
        <f>D252+E252-F252</f>
        <v>1440</v>
      </c>
      <c r="H252" s="295"/>
      <c r="I252" s="104">
        <f>G252</f>
        <v>1440</v>
      </c>
      <c r="J252" s="104">
        <v>0</v>
      </c>
    </row>
    <row r="253" spans="1:10" ht="15" customHeight="1">
      <c r="A253" s="6"/>
      <c r="B253" s="10" t="s">
        <v>319</v>
      </c>
      <c r="C253" s="43" t="s">
        <v>293</v>
      </c>
      <c r="D253" s="12">
        <v>360</v>
      </c>
      <c r="E253" s="12">
        <v>0</v>
      </c>
      <c r="F253" s="12">
        <v>0</v>
      </c>
      <c r="G253" s="12">
        <f>D253+E253-F253</f>
        <v>360</v>
      </c>
      <c r="H253" s="12">
        <v>0</v>
      </c>
      <c r="I253" s="104">
        <f>G253</f>
        <v>360</v>
      </c>
      <c r="J253" s="104">
        <v>0</v>
      </c>
    </row>
    <row r="254" spans="1:10" ht="14.25" customHeight="1">
      <c r="A254" s="6"/>
      <c r="B254" s="10" t="s">
        <v>285</v>
      </c>
      <c r="C254" s="12" t="s">
        <v>286</v>
      </c>
      <c r="D254" s="12">
        <v>1440</v>
      </c>
      <c r="E254" s="12">
        <v>0</v>
      </c>
      <c r="F254" s="12">
        <v>1440</v>
      </c>
      <c r="G254" s="12">
        <f>D254+E254-F254</f>
        <v>0</v>
      </c>
      <c r="H254" s="12">
        <v>0</v>
      </c>
      <c r="I254" s="104">
        <f>G254</f>
        <v>0</v>
      </c>
      <c r="J254" s="104">
        <v>0</v>
      </c>
    </row>
    <row r="255" spans="1:10" ht="24.75" customHeight="1">
      <c r="A255" s="185" t="s">
        <v>239</v>
      </c>
      <c r="B255" s="168"/>
      <c r="C255" s="169" t="s">
        <v>240</v>
      </c>
      <c r="D255" s="167">
        <f aca="true" t="shared" si="63" ref="D255:J255">D256+D257+D258+D259+D260+D261+D262</f>
        <v>56993</v>
      </c>
      <c r="E255" s="167">
        <f t="shared" si="63"/>
        <v>1000</v>
      </c>
      <c r="F255" s="167">
        <f t="shared" si="63"/>
        <v>1000</v>
      </c>
      <c r="G255" s="167">
        <f t="shared" si="63"/>
        <v>56993</v>
      </c>
      <c r="H255" s="167">
        <f t="shared" si="63"/>
        <v>0</v>
      </c>
      <c r="I255" s="167">
        <f t="shared" si="63"/>
        <v>44993</v>
      </c>
      <c r="J255" s="167">
        <f t="shared" si="63"/>
        <v>12000</v>
      </c>
    </row>
    <row r="256" spans="1:10" ht="22.5" customHeight="1">
      <c r="A256" s="6"/>
      <c r="B256" s="10" t="s">
        <v>356</v>
      </c>
      <c r="C256" s="43" t="s">
        <v>458</v>
      </c>
      <c r="D256" s="16">
        <v>12000</v>
      </c>
      <c r="E256" s="16">
        <v>0</v>
      </c>
      <c r="F256" s="16">
        <v>0</v>
      </c>
      <c r="G256" s="12">
        <f aca="true" t="shared" si="64" ref="G256:G262">D256+E256-F256</f>
        <v>12000</v>
      </c>
      <c r="H256" s="12">
        <v>0</v>
      </c>
      <c r="I256" s="104">
        <v>0</v>
      </c>
      <c r="J256" s="104">
        <f>G256</f>
        <v>12000</v>
      </c>
    </row>
    <row r="257" spans="1:10" ht="13.5" customHeight="1">
      <c r="A257" s="6"/>
      <c r="B257" s="10" t="s">
        <v>227</v>
      </c>
      <c r="C257" s="43" t="s">
        <v>521</v>
      </c>
      <c r="D257" s="16">
        <v>13500</v>
      </c>
      <c r="E257" s="16">
        <v>0</v>
      </c>
      <c r="F257" s="16">
        <v>1000</v>
      </c>
      <c r="G257" s="12">
        <f t="shared" si="64"/>
        <v>12500</v>
      </c>
      <c r="H257" s="12">
        <v>0</v>
      </c>
      <c r="I257" s="104">
        <f aca="true" t="shared" si="65" ref="I257:I262">G257</f>
        <v>12500</v>
      </c>
      <c r="J257" s="104">
        <v>0</v>
      </c>
    </row>
    <row r="258" spans="1:10" ht="13.5" customHeight="1">
      <c r="A258" s="6"/>
      <c r="B258" s="10" t="s">
        <v>287</v>
      </c>
      <c r="C258" s="43" t="s">
        <v>468</v>
      </c>
      <c r="D258" s="16">
        <v>15450</v>
      </c>
      <c r="E258" s="16">
        <v>0</v>
      </c>
      <c r="F258" s="16">
        <v>0</v>
      </c>
      <c r="G258" s="12">
        <f t="shared" si="64"/>
        <v>15450</v>
      </c>
      <c r="H258" s="12">
        <v>0</v>
      </c>
      <c r="I258" s="104">
        <f t="shared" si="65"/>
        <v>15450</v>
      </c>
      <c r="J258" s="104">
        <v>0</v>
      </c>
    </row>
    <row r="259" spans="1:10" ht="13.5" customHeight="1">
      <c r="A259" s="6"/>
      <c r="B259" s="10" t="s">
        <v>290</v>
      </c>
      <c r="C259" s="43" t="s">
        <v>318</v>
      </c>
      <c r="D259" s="16">
        <v>2781</v>
      </c>
      <c r="E259" s="16">
        <v>0</v>
      </c>
      <c r="F259" s="16">
        <v>0</v>
      </c>
      <c r="G259" s="12">
        <f t="shared" si="64"/>
        <v>2781</v>
      </c>
      <c r="H259" s="12">
        <v>0</v>
      </c>
      <c r="I259" s="104">
        <f t="shared" si="65"/>
        <v>2781</v>
      </c>
      <c r="J259" s="104">
        <v>0</v>
      </c>
    </row>
    <row r="260" spans="1:10" ht="13.5" customHeight="1">
      <c r="A260" s="6"/>
      <c r="B260" s="10" t="s">
        <v>291</v>
      </c>
      <c r="C260" s="43" t="s">
        <v>292</v>
      </c>
      <c r="D260" s="16">
        <v>378</v>
      </c>
      <c r="E260" s="16">
        <v>0</v>
      </c>
      <c r="F260" s="16">
        <v>0</v>
      </c>
      <c r="G260" s="12">
        <f t="shared" si="64"/>
        <v>378</v>
      </c>
      <c r="H260" s="12">
        <v>0</v>
      </c>
      <c r="I260" s="104">
        <f t="shared" si="65"/>
        <v>378</v>
      </c>
      <c r="J260" s="104">
        <v>0</v>
      </c>
    </row>
    <row r="261" spans="1:10" ht="13.5" customHeight="1">
      <c r="A261" s="6"/>
      <c r="B261" s="10" t="s">
        <v>506</v>
      </c>
      <c r="C261" s="43" t="s">
        <v>513</v>
      </c>
      <c r="D261" s="16">
        <v>3000</v>
      </c>
      <c r="E261" s="16">
        <v>0</v>
      </c>
      <c r="F261" s="16">
        <v>0</v>
      </c>
      <c r="G261" s="12">
        <f t="shared" si="64"/>
        <v>3000</v>
      </c>
      <c r="H261" s="12">
        <v>0</v>
      </c>
      <c r="I261" s="104">
        <f t="shared" si="65"/>
        <v>3000</v>
      </c>
      <c r="J261" s="104">
        <v>0</v>
      </c>
    </row>
    <row r="262" spans="1:10" ht="15" customHeight="1">
      <c r="A262" s="6"/>
      <c r="B262" s="10" t="s">
        <v>285</v>
      </c>
      <c r="C262" s="43" t="s">
        <v>178</v>
      </c>
      <c r="D262" s="16">
        <v>9884</v>
      </c>
      <c r="E262" s="16">
        <v>1000</v>
      </c>
      <c r="F262" s="16">
        <v>0</v>
      </c>
      <c r="G262" s="12">
        <f t="shared" si="64"/>
        <v>10884</v>
      </c>
      <c r="H262" s="12">
        <v>0</v>
      </c>
      <c r="I262" s="104">
        <f t="shared" si="65"/>
        <v>10884</v>
      </c>
      <c r="J262" s="104">
        <v>0</v>
      </c>
    </row>
    <row r="263" spans="1:10" ht="16.5" customHeight="1">
      <c r="A263" s="185" t="s">
        <v>73</v>
      </c>
      <c r="B263" s="187"/>
      <c r="C263" s="167" t="s">
        <v>368</v>
      </c>
      <c r="D263" s="167">
        <f aca="true" t="shared" si="66" ref="D263:J263">D264</f>
        <v>44474</v>
      </c>
      <c r="E263" s="167">
        <f t="shared" si="66"/>
        <v>0</v>
      </c>
      <c r="F263" s="167">
        <f t="shared" si="66"/>
        <v>0</v>
      </c>
      <c r="G263" s="167">
        <f t="shared" si="66"/>
        <v>44474</v>
      </c>
      <c r="H263" s="167">
        <f t="shared" si="66"/>
        <v>0</v>
      </c>
      <c r="I263" s="166">
        <f t="shared" si="66"/>
        <v>44474</v>
      </c>
      <c r="J263" s="166">
        <f t="shared" si="66"/>
        <v>0</v>
      </c>
    </row>
    <row r="264" spans="1:10" ht="14.25" customHeight="1">
      <c r="A264" s="7"/>
      <c r="B264" s="105" t="s">
        <v>321</v>
      </c>
      <c r="C264" s="16" t="s">
        <v>298</v>
      </c>
      <c r="D264" s="16">
        <v>44474</v>
      </c>
      <c r="E264" s="16">
        <v>0</v>
      </c>
      <c r="F264" s="16">
        <v>0</v>
      </c>
      <c r="G264" s="12">
        <f>D264+E264-F264</f>
        <v>44474</v>
      </c>
      <c r="H264" s="16">
        <v>0</v>
      </c>
      <c r="I264" s="102">
        <f>G264</f>
        <v>44474</v>
      </c>
      <c r="J264" s="102">
        <v>0</v>
      </c>
    </row>
    <row r="265" spans="1:10" ht="14.25" customHeight="1">
      <c r="A265" s="100" t="s">
        <v>536</v>
      </c>
      <c r="B265" s="100"/>
      <c r="C265" s="80" t="s">
        <v>533</v>
      </c>
      <c r="D265" s="80">
        <f>D266</f>
        <v>68120</v>
      </c>
      <c r="E265" s="80">
        <f>E266</f>
        <v>0</v>
      </c>
      <c r="F265" s="80">
        <f>F266</f>
        <v>0</v>
      </c>
      <c r="G265" s="80">
        <f>G266</f>
        <v>68120</v>
      </c>
      <c r="H265" s="101">
        <v>0</v>
      </c>
      <c r="I265" s="239">
        <f>G265</f>
        <v>68120</v>
      </c>
      <c r="J265" s="239">
        <v>0</v>
      </c>
    </row>
    <row r="266" spans="1:10" ht="14.25" customHeight="1">
      <c r="A266" s="236" t="s">
        <v>537</v>
      </c>
      <c r="B266" s="237"/>
      <c r="C266" s="238" t="s">
        <v>538</v>
      </c>
      <c r="D266" s="238">
        <f aca="true" t="shared" si="67" ref="D266:J266">D267+D268</f>
        <v>68120</v>
      </c>
      <c r="E266" s="238">
        <f t="shared" si="67"/>
        <v>0</v>
      </c>
      <c r="F266" s="238">
        <f t="shared" si="67"/>
        <v>0</v>
      </c>
      <c r="G266" s="238">
        <f t="shared" si="67"/>
        <v>68120</v>
      </c>
      <c r="H266" s="238">
        <f t="shared" si="67"/>
        <v>0</v>
      </c>
      <c r="I266" s="238">
        <f t="shared" si="67"/>
        <v>68120</v>
      </c>
      <c r="J266" s="238">
        <f t="shared" si="67"/>
        <v>0</v>
      </c>
    </row>
    <row r="267" spans="1:10" ht="14.25" customHeight="1">
      <c r="A267" s="7"/>
      <c r="B267" s="105" t="s">
        <v>539</v>
      </c>
      <c r="C267" s="16" t="s">
        <v>540</v>
      </c>
      <c r="D267" s="16">
        <v>51090</v>
      </c>
      <c r="E267" s="16">
        <v>0</v>
      </c>
      <c r="F267" s="16">
        <v>0</v>
      </c>
      <c r="G267" s="12">
        <f>D267+E267-F267</f>
        <v>51090</v>
      </c>
      <c r="H267" s="16">
        <v>0</v>
      </c>
      <c r="I267" s="102">
        <f>G267</f>
        <v>51090</v>
      </c>
      <c r="J267" s="102">
        <v>0</v>
      </c>
    </row>
    <row r="268" spans="1:10" ht="14.25" customHeight="1">
      <c r="A268" s="7"/>
      <c r="B268" s="105" t="s">
        <v>602</v>
      </c>
      <c r="C268" s="16" t="s">
        <v>540</v>
      </c>
      <c r="D268" s="16">
        <v>17030</v>
      </c>
      <c r="E268" s="16">
        <v>0</v>
      </c>
      <c r="F268" s="16">
        <v>0</v>
      </c>
      <c r="G268" s="12">
        <f>D268+E268-F268</f>
        <v>17030</v>
      </c>
      <c r="H268" s="16">
        <v>0</v>
      </c>
      <c r="I268" s="102">
        <f>G268</f>
        <v>17030</v>
      </c>
      <c r="J268" s="102">
        <v>0</v>
      </c>
    </row>
    <row r="269" spans="1:10" ht="18.75" customHeight="1">
      <c r="A269" s="131" t="s">
        <v>343</v>
      </c>
      <c r="B269" s="100"/>
      <c r="C269" s="80" t="s">
        <v>241</v>
      </c>
      <c r="D269" s="80">
        <f aca="true" t="shared" si="68" ref="D269:J269">D270+D274</f>
        <v>4019374</v>
      </c>
      <c r="E269" s="80">
        <f t="shared" si="68"/>
        <v>0</v>
      </c>
      <c r="F269" s="80">
        <f t="shared" si="68"/>
        <v>0</v>
      </c>
      <c r="G269" s="80">
        <f t="shared" si="68"/>
        <v>4019374</v>
      </c>
      <c r="H269" s="80">
        <f t="shared" si="68"/>
        <v>477000</v>
      </c>
      <c r="I269" s="80">
        <f t="shared" si="68"/>
        <v>3542374</v>
      </c>
      <c r="J269" s="80">
        <f t="shared" si="68"/>
        <v>0</v>
      </c>
    </row>
    <row r="270" spans="1:10" ht="15.75" customHeight="1">
      <c r="A270" s="186" t="s">
        <v>78</v>
      </c>
      <c r="B270" s="187"/>
      <c r="C270" s="167" t="s">
        <v>370</v>
      </c>
      <c r="D270" s="167">
        <f aca="true" t="shared" si="69" ref="D270:J270">D271+D272+D273</f>
        <v>3542374</v>
      </c>
      <c r="E270" s="167">
        <f t="shared" si="69"/>
        <v>0</v>
      </c>
      <c r="F270" s="167">
        <f t="shared" si="69"/>
        <v>0</v>
      </c>
      <c r="G270" s="167">
        <f t="shared" si="69"/>
        <v>3542374</v>
      </c>
      <c r="H270" s="167">
        <f t="shared" si="69"/>
        <v>0</v>
      </c>
      <c r="I270" s="167">
        <f t="shared" si="69"/>
        <v>3542374</v>
      </c>
      <c r="J270" s="167">
        <f t="shared" si="69"/>
        <v>0</v>
      </c>
    </row>
    <row r="271" spans="1:10" ht="17.25" customHeight="1">
      <c r="A271" s="109"/>
      <c r="B271" s="10" t="s">
        <v>348</v>
      </c>
      <c r="C271" s="16" t="s">
        <v>235</v>
      </c>
      <c r="D271" s="16">
        <v>52374</v>
      </c>
      <c r="E271" s="16">
        <v>0</v>
      </c>
      <c r="F271" s="16">
        <v>0</v>
      </c>
      <c r="G271" s="12">
        <f>D271+E271-F271</f>
        <v>52374</v>
      </c>
      <c r="H271" s="16">
        <v>0</v>
      </c>
      <c r="I271" s="102">
        <f>G271</f>
        <v>52374</v>
      </c>
      <c r="J271" s="102">
        <v>0</v>
      </c>
    </row>
    <row r="272" spans="1:10" ht="17.25" customHeight="1">
      <c r="A272" s="109"/>
      <c r="B272" s="10" t="s">
        <v>585</v>
      </c>
      <c r="C272" s="16" t="s">
        <v>235</v>
      </c>
      <c r="D272" s="16">
        <v>2617500</v>
      </c>
      <c r="E272" s="16">
        <v>0</v>
      </c>
      <c r="F272" s="16">
        <v>0</v>
      </c>
      <c r="G272" s="12">
        <f>D272+E272-F272</f>
        <v>2617500</v>
      </c>
      <c r="H272" s="16">
        <v>0</v>
      </c>
      <c r="I272" s="102">
        <f>G272</f>
        <v>2617500</v>
      </c>
      <c r="J272" s="102">
        <v>0</v>
      </c>
    </row>
    <row r="273" spans="1:10" ht="17.25" customHeight="1">
      <c r="A273" s="109"/>
      <c r="B273" s="10" t="s">
        <v>453</v>
      </c>
      <c r="C273" s="16" t="s">
        <v>235</v>
      </c>
      <c r="D273" s="16">
        <v>872500</v>
      </c>
      <c r="E273" s="16">
        <v>0</v>
      </c>
      <c r="F273" s="16">
        <v>0</v>
      </c>
      <c r="G273" s="12">
        <f>D273+E273-F273</f>
        <v>872500</v>
      </c>
      <c r="H273" s="16">
        <v>0</v>
      </c>
      <c r="I273" s="102">
        <f>G273</f>
        <v>872500</v>
      </c>
      <c r="J273" s="102">
        <v>0</v>
      </c>
    </row>
    <row r="274" spans="1:10" ht="24" customHeight="1">
      <c r="A274" s="185" t="s">
        <v>349</v>
      </c>
      <c r="B274" s="186"/>
      <c r="C274" s="169" t="s">
        <v>224</v>
      </c>
      <c r="D274" s="167">
        <f>D275</f>
        <v>477000</v>
      </c>
      <c r="E274" s="167">
        <f aca="true" t="shared" si="70" ref="E274:J274">E275</f>
        <v>0</v>
      </c>
      <c r="F274" s="167">
        <f t="shared" si="70"/>
        <v>0</v>
      </c>
      <c r="G274" s="167">
        <f t="shared" si="70"/>
        <v>477000</v>
      </c>
      <c r="H274" s="167">
        <f t="shared" si="70"/>
        <v>477000</v>
      </c>
      <c r="I274" s="167">
        <f t="shared" si="70"/>
        <v>0</v>
      </c>
      <c r="J274" s="167">
        <f t="shared" si="70"/>
        <v>0</v>
      </c>
    </row>
    <row r="275" spans="1:10" ht="16.5" customHeight="1">
      <c r="A275" s="121"/>
      <c r="B275" s="15" t="s">
        <v>350</v>
      </c>
      <c r="C275" s="43" t="s">
        <v>8</v>
      </c>
      <c r="D275" s="12">
        <v>477000</v>
      </c>
      <c r="E275" s="12">
        <v>0</v>
      </c>
      <c r="F275" s="12">
        <v>0</v>
      </c>
      <c r="G275" s="11">
        <f>D275+E275-F275</f>
        <v>477000</v>
      </c>
      <c r="H275" s="12">
        <f>G275</f>
        <v>477000</v>
      </c>
      <c r="I275" s="104"/>
      <c r="J275" s="104">
        <v>0</v>
      </c>
    </row>
    <row r="276" spans="1:10" s="189" customFormat="1" ht="19.5" customHeight="1">
      <c r="A276" s="131" t="s">
        <v>268</v>
      </c>
      <c r="B276" s="131"/>
      <c r="C276" s="80" t="s">
        <v>270</v>
      </c>
      <c r="D276" s="80">
        <f aca="true" t="shared" si="71" ref="D276:J276">D277+D294+D312+D317+D319+D332+D342+D345</f>
        <v>3086638</v>
      </c>
      <c r="E276" s="80">
        <f t="shared" si="71"/>
        <v>38881</v>
      </c>
      <c r="F276" s="80">
        <f t="shared" si="71"/>
        <v>48827</v>
      </c>
      <c r="G276" s="80">
        <f t="shared" si="71"/>
        <v>3076692</v>
      </c>
      <c r="H276" s="80">
        <f t="shared" si="71"/>
        <v>11171</v>
      </c>
      <c r="I276" s="80">
        <f t="shared" si="71"/>
        <v>2709122</v>
      </c>
      <c r="J276" s="80">
        <f t="shared" si="71"/>
        <v>355299</v>
      </c>
    </row>
    <row r="277" spans="1:10" s="189" customFormat="1" ht="25.5" customHeight="1">
      <c r="A277" s="186" t="s">
        <v>140</v>
      </c>
      <c r="B277" s="186"/>
      <c r="C277" s="169" t="s">
        <v>360</v>
      </c>
      <c r="D277" s="167">
        <f aca="true" t="shared" si="72" ref="D277:J277">D278+D279+D280+D281+D282+D283+D284+D285+D286+D287+D288+D289+D290+D291+D292+D293</f>
        <v>1222958</v>
      </c>
      <c r="E277" s="167">
        <f t="shared" si="72"/>
        <v>118</v>
      </c>
      <c r="F277" s="167">
        <f t="shared" si="72"/>
        <v>38885</v>
      </c>
      <c r="G277" s="167">
        <f t="shared" si="72"/>
        <v>1184191</v>
      </c>
      <c r="H277" s="167">
        <f t="shared" si="72"/>
        <v>0</v>
      </c>
      <c r="I277" s="167">
        <f t="shared" si="72"/>
        <v>848403</v>
      </c>
      <c r="J277" s="167">
        <f t="shared" si="72"/>
        <v>335788</v>
      </c>
    </row>
    <row r="278" spans="1:10" s="193" customFormat="1" ht="15" customHeight="1">
      <c r="A278" s="191"/>
      <c r="B278" s="191" t="s">
        <v>332</v>
      </c>
      <c r="C278" s="99" t="s">
        <v>232</v>
      </c>
      <c r="D278" s="192">
        <v>618</v>
      </c>
      <c r="E278" s="192">
        <v>0</v>
      </c>
      <c r="F278" s="192">
        <v>0</v>
      </c>
      <c r="G278" s="192">
        <f>D278+E278-F278</f>
        <v>618</v>
      </c>
      <c r="H278" s="192">
        <v>0</v>
      </c>
      <c r="I278" s="192">
        <f aca="true" t="shared" si="73" ref="I278:I292">G278</f>
        <v>618</v>
      </c>
      <c r="J278" s="192">
        <v>0</v>
      </c>
    </row>
    <row r="279" spans="1:10" s="193" customFormat="1" ht="14.25" customHeight="1">
      <c r="A279" s="191"/>
      <c r="B279" s="191" t="s">
        <v>353</v>
      </c>
      <c r="C279" s="152" t="s">
        <v>354</v>
      </c>
      <c r="D279" s="192">
        <v>55830</v>
      </c>
      <c r="E279" s="192">
        <v>0</v>
      </c>
      <c r="F279" s="192">
        <v>0</v>
      </c>
      <c r="G279" s="192">
        <f aca="true" t="shared" si="74" ref="G279:G293">D279+E279-F279</f>
        <v>55830</v>
      </c>
      <c r="H279" s="192">
        <v>0</v>
      </c>
      <c r="I279" s="192">
        <f t="shared" si="73"/>
        <v>55830</v>
      </c>
      <c r="J279" s="192">
        <v>0</v>
      </c>
    </row>
    <row r="280" spans="1:10" s="193" customFormat="1" ht="13.5" customHeight="1">
      <c r="A280" s="191"/>
      <c r="B280" s="10" t="s">
        <v>287</v>
      </c>
      <c r="C280" s="43" t="s">
        <v>468</v>
      </c>
      <c r="D280" s="192">
        <v>464806</v>
      </c>
      <c r="E280" s="192">
        <v>0</v>
      </c>
      <c r="F280" s="192">
        <v>0</v>
      </c>
      <c r="G280" s="192">
        <f t="shared" si="74"/>
        <v>464806</v>
      </c>
      <c r="H280" s="192">
        <v>0</v>
      </c>
      <c r="I280" s="192">
        <f t="shared" si="73"/>
        <v>464806</v>
      </c>
      <c r="J280" s="192">
        <v>0</v>
      </c>
    </row>
    <row r="281" spans="1:10" s="193" customFormat="1" ht="15" customHeight="1">
      <c r="A281" s="191"/>
      <c r="B281" s="10" t="s">
        <v>289</v>
      </c>
      <c r="C281" s="43" t="s">
        <v>177</v>
      </c>
      <c r="D281" s="192">
        <v>29521</v>
      </c>
      <c r="E281" s="192">
        <v>0</v>
      </c>
      <c r="F281" s="192">
        <v>118</v>
      </c>
      <c r="G281" s="192">
        <f t="shared" si="74"/>
        <v>29403</v>
      </c>
      <c r="H281" s="192">
        <v>0</v>
      </c>
      <c r="I281" s="192">
        <f t="shared" si="73"/>
        <v>29403</v>
      </c>
      <c r="J281" s="192">
        <v>0</v>
      </c>
    </row>
    <row r="282" spans="1:10" s="193" customFormat="1" ht="15" customHeight="1">
      <c r="A282" s="191"/>
      <c r="B282" s="10" t="s">
        <v>290</v>
      </c>
      <c r="C282" s="43" t="s">
        <v>318</v>
      </c>
      <c r="D282" s="192">
        <v>82058</v>
      </c>
      <c r="E282" s="192">
        <v>0</v>
      </c>
      <c r="F282" s="192">
        <v>0</v>
      </c>
      <c r="G282" s="192">
        <f t="shared" si="74"/>
        <v>82058</v>
      </c>
      <c r="H282" s="192">
        <v>0</v>
      </c>
      <c r="I282" s="192">
        <f t="shared" si="73"/>
        <v>82058</v>
      </c>
      <c r="J282" s="192">
        <v>0</v>
      </c>
    </row>
    <row r="283" spans="1:10" s="193" customFormat="1" ht="15" customHeight="1">
      <c r="A283" s="191"/>
      <c r="B283" s="191" t="s">
        <v>291</v>
      </c>
      <c r="C283" s="43" t="s">
        <v>292</v>
      </c>
      <c r="D283" s="192">
        <v>11339</v>
      </c>
      <c r="E283" s="192">
        <v>0</v>
      </c>
      <c r="F283" s="192">
        <v>0</v>
      </c>
      <c r="G283" s="192">
        <f t="shared" si="74"/>
        <v>11339</v>
      </c>
      <c r="H283" s="192">
        <v>0</v>
      </c>
      <c r="I283" s="192">
        <f t="shared" si="73"/>
        <v>11339</v>
      </c>
      <c r="J283" s="192">
        <v>0</v>
      </c>
    </row>
    <row r="284" spans="1:10" s="193" customFormat="1" ht="14.25" customHeight="1">
      <c r="A284" s="191"/>
      <c r="B284" s="191" t="s">
        <v>319</v>
      </c>
      <c r="C284" s="152" t="s">
        <v>293</v>
      </c>
      <c r="D284" s="192">
        <v>31073</v>
      </c>
      <c r="E284" s="192">
        <v>0</v>
      </c>
      <c r="F284" s="192">
        <v>15886</v>
      </c>
      <c r="G284" s="192">
        <f t="shared" si="74"/>
        <v>15187</v>
      </c>
      <c r="H284" s="192">
        <v>0</v>
      </c>
      <c r="I284" s="192">
        <f t="shared" si="73"/>
        <v>15187</v>
      </c>
      <c r="J284" s="192">
        <v>0</v>
      </c>
    </row>
    <row r="285" spans="1:10" s="193" customFormat="1" ht="12.75" customHeight="1">
      <c r="A285" s="191"/>
      <c r="B285" s="191" t="s">
        <v>337</v>
      </c>
      <c r="C285" s="152" t="s">
        <v>10</v>
      </c>
      <c r="D285" s="192">
        <v>54900</v>
      </c>
      <c r="E285" s="192">
        <v>118</v>
      </c>
      <c r="F285" s="192">
        <v>0</v>
      </c>
      <c r="G285" s="192">
        <f t="shared" si="74"/>
        <v>55018</v>
      </c>
      <c r="H285" s="192">
        <v>0</v>
      </c>
      <c r="I285" s="192">
        <f t="shared" si="73"/>
        <v>55018</v>
      </c>
      <c r="J285" s="192">
        <v>0</v>
      </c>
    </row>
    <row r="286" spans="1:10" s="193" customFormat="1" ht="13.5" customHeight="1">
      <c r="A286" s="191"/>
      <c r="B286" s="191" t="s">
        <v>9</v>
      </c>
      <c r="C286" s="152" t="s">
        <v>364</v>
      </c>
      <c r="D286" s="192">
        <v>2400</v>
      </c>
      <c r="E286" s="192">
        <v>0</v>
      </c>
      <c r="F286" s="192">
        <v>0</v>
      </c>
      <c r="G286" s="192">
        <f t="shared" si="74"/>
        <v>2400</v>
      </c>
      <c r="H286" s="192">
        <v>0</v>
      </c>
      <c r="I286" s="192">
        <f t="shared" si="73"/>
        <v>2400</v>
      </c>
      <c r="J286" s="192">
        <v>0</v>
      </c>
    </row>
    <row r="287" spans="1:10" s="193" customFormat="1" ht="14.25" customHeight="1">
      <c r="A287" s="191"/>
      <c r="B287" s="191" t="s">
        <v>304</v>
      </c>
      <c r="C287" s="152" t="s">
        <v>294</v>
      </c>
      <c r="D287" s="192">
        <v>104400</v>
      </c>
      <c r="E287" s="192">
        <v>0</v>
      </c>
      <c r="F287" s="192">
        <v>22881</v>
      </c>
      <c r="G287" s="192">
        <f t="shared" si="74"/>
        <v>81519</v>
      </c>
      <c r="H287" s="192">
        <v>0</v>
      </c>
      <c r="I287" s="192">
        <f t="shared" si="73"/>
        <v>81519</v>
      </c>
      <c r="J287" s="192">
        <v>0</v>
      </c>
    </row>
    <row r="288" spans="1:10" s="193" customFormat="1" ht="13.5" customHeight="1">
      <c r="A288" s="191"/>
      <c r="B288" s="191" t="s">
        <v>285</v>
      </c>
      <c r="C288" s="152" t="s">
        <v>286</v>
      </c>
      <c r="D288" s="192">
        <v>22180</v>
      </c>
      <c r="E288" s="192">
        <v>0</v>
      </c>
      <c r="F288" s="192">
        <v>0</v>
      </c>
      <c r="G288" s="192">
        <f t="shared" si="74"/>
        <v>22180</v>
      </c>
      <c r="H288" s="192">
        <v>0</v>
      </c>
      <c r="I288" s="192">
        <f t="shared" si="73"/>
        <v>22180</v>
      </c>
      <c r="J288" s="192">
        <v>0</v>
      </c>
    </row>
    <row r="289" spans="1:10" s="193" customFormat="1" ht="14.25" customHeight="1">
      <c r="A289" s="191"/>
      <c r="B289" s="191" t="s">
        <v>508</v>
      </c>
      <c r="C289" s="152" t="s">
        <v>515</v>
      </c>
      <c r="D289" s="192">
        <v>1300</v>
      </c>
      <c r="E289" s="192">
        <v>0</v>
      </c>
      <c r="F289" s="192">
        <v>0</v>
      </c>
      <c r="G289" s="192">
        <f t="shared" si="74"/>
        <v>1300</v>
      </c>
      <c r="H289" s="192">
        <v>0</v>
      </c>
      <c r="I289" s="192">
        <f t="shared" si="73"/>
        <v>1300</v>
      </c>
      <c r="J289" s="192">
        <v>0</v>
      </c>
    </row>
    <row r="290" spans="1:10" s="193" customFormat="1" ht="13.5" customHeight="1">
      <c r="A290" s="191"/>
      <c r="B290" s="191" t="s">
        <v>320</v>
      </c>
      <c r="C290" s="152" t="s">
        <v>296</v>
      </c>
      <c r="D290" s="192">
        <v>2300</v>
      </c>
      <c r="E290" s="192">
        <v>0</v>
      </c>
      <c r="F290" s="192">
        <v>0</v>
      </c>
      <c r="G290" s="192">
        <f t="shared" si="74"/>
        <v>2300</v>
      </c>
      <c r="H290" s="192">
        <v>0</v>
      </c>
      <c r="I290" s="192">
        <f t="shared" si="73"/>
        <v>2300</v>
      </c>
      <c r="J290" s="192">
        <v>0</v>
      </c>
    </row>
    <row r="291" spans="1:10" s="193" customFormat="1" ht="13.5" customHeight="1">
      <c r="A291" s="191"/>
      <c r="B291" s="191" t="s">
        <v>346</v>
      </c>
      <c r="C291" s="152" t="s">
        <v>297</v>
      </c>
      <c r="D291" s="192">
        <v>900</v>
      </c>
      <c r="E291" s="192">
        <v>0</v>
      </c>
      <c r="F291" s="192">
        <v>0</v>
      </c>
      <c r="G291" s="192">
        <f t="shared" si="74"/>
        <v>900</v>
      </c>
      <c r="H291" s="192">
        <v>0</v>
      </c>
      <c r="I291" s="192">
        <f t="shared" si="73"/>
        <v>900</v>
      </c>
      <c r="J291" s="192">
        <v>0</v>
      </c>
    </row>
    <row r="292" spans="1:10" s="193" customFormat="1" ht="13.5" customHeight="1">
      <c r="A292" s="191"/>
      <c r="B292" s="191" t="s">
        <v>321</v>
      </c>
      <c r="C292" s="152" t="s">
        <v>298</v>
      </c>
      <c r="D292" s="192">
        <v>23545</v>
      </c>
      <c r="E292" s="192">
        <v>0</v>
      </c>
      <c r="F292" s="192">
        <v>0</v>
      </c>
      <c r="G292" s="192">
        <f t="shared" si="74"/>
        <v>23545</v>
      </c>
      <c r="H292" s="192">
        <v>0</v>
      </c>
      <c r="I292" s="192">
        <f t="shared" si="73"/>
        <v>23545</v>
      </c>
      <c r="J292" s="192">
        <v>0</v>
      </c>
    </row>
    <row r="293" spans="1:10" s="193" customFormat="1" ht="22.5" customHeight="1">
      <c r="A293" s="191"/>
      <c r="B293" s="191" t="s">
        <v>356</v>
      </c>
      <c r="C293" s="152" t="s">
        <v>458</v>
      </c>
      <c r="D293" s="192">
        <v>335788</v>
      </c>
      <c r="E293" s="192">
        <v>0</v>
      </c>
      <c r="F293" s="192">
        <v>0</v>
      </c>
      <c r="G293" s="192">
        <f t="shared" si="74"/>
        <v>335788</v>
      </c>
      <c r="H293" s="192">
        <v>0</v>
      </c>
      <c r="I293" s="192">
        <v>0</v>
      </c>
      <c r="J293" s="192">
        <f>G293</f>
        <v>335788</v>
      </c>
    </row>
    <row r="294" spans="1:10" s="194" customFormat="1" ht="18.75" customHeight="1">
      <c r="A294" s="195" t="s">
        <v>142</v>
      </c>
      <c r="B294" s="195"/>
      <c r="C294" s="169" t="s">
        <v>76</v>
      </c>
      <c r="D294" s="196">
        <f aca="true" t="shared" si="75" ref="D294:J294">D296+D297+D298+D299+D300+D301+D302+D303+D304+D305+D306+D307+D308+D309+D310+D311+D295</f>
        <v>800688</v>
      </c>
      <c r="E294" s="196">
        <f t="shared" si="75"/>
        <v>7825</v>
      </c>
      <c r="F294" s="196">
        <f t="shared" si="75"/>
        <v>7825</v>
      </c>
      <c r="G294" s="196">
        <f t="shared" si="75"/>
        <v>800688</v>
      </c>
      <c r="H294" s="196">
        <f t="shared" si="75"/>
        <v>0</v>
      </c>
      <c r="I294" s="196">
        <f t="shared" si="75"/>
        <v>800688</v>
      </c>
      <c r="J294" s="196">
        <f t="shared" si="75"/>
        <v>0</v>
      </c>
    </row>
    <row r="295" spans="1:10" s="193" customFormat="1" ht="14.25" customHeight="1">
      <c r="A295" s="191"/>
      <c r="B295" s="191" t="s">
        <v>332</v>
      </c>
      <c r="C295" s="99" t="s">
        <v>232</v>
      </c>
      <c r="D295" s="192">
        <v>0</v>
      </c>
      <c r="E295" s="192">
        <v>0</v>
      </c>
      <c r="F295" s="192">
        <v>0</v>
      </c>
      <c r="G295" s="192">
        <f>D295+E295-F295</f>
        <v>0</v>
      </c>
      <c r="H295" s="192">
        <v>0</v>
      </c>
      <c r="I295" s="192">
        <f>G295</f>
        <v>0</v>
      </c>
      <c r="J295" s="192">
        <v>0</v>
      </c>
    </row>
    <row r="296" spans="1:10" s="193" customFormat="1" ht="13.5" customHeight="1">
      <c r="A296" s="191"/>
      <c r="B296" s="191" t="s">
        <v>287</v>
      </c>
      <c r="C296" s="43" t="s">
        <v>468</v>
      </c>
      <c r="D296" s="192">
        <v>425038</v>
      </c>
      <c r="E296" s="192">
        <v>0</v>
      </c>
      <c r="F296" s="192">
        <v>7825</v>
      </c>
      <c r="G296" s="192">
        <f>D296+E296-F296</f>
        <v>417213</v>
      </c>
      <c r="H296" s="192">
        <v>0</v>
      </c>
      <c r="I296" s="192">
        <f>G296</f>
        <v>417213</v>
      </c>
      <c r="J296" s="192">
        <v>0</v>
      </c>
    </row>
    <row r="297" spans="1:10" s="193" customFormat="1" ht="12.75" customHeight="1">
      <c r="A297" s="191"/>
      <c r="B297" s="191" t="s">
        <v>289</v>
      </c>
      <c r="C297" s="43" t="s">
        <v>177</v>
      </c>
      <c r="D297" s="192">
        <v>28398</v>
      </c>
      <c r="E297" s="192">
        <v>0</v>
      </c>
      <c r="F297" s="192">
        <v>0</v>
      </c>
      <c r="G297" s="192">
        <f aca="true" t="shared" si="76" ref="G297:G311">D297+E297-F297</f>
        <v>28398</v>
      </c>
      <c r="H297" s="192">
        <v>0</v>
      </c>
      <c r="I297" s="192">
        <f aca="true" t="shared" si="77" ref="I297:I311">G297</f>
        <v>28398</v>
      </c>
      <c r="J297" s="192">
        <v>0</v>
      </c>
    </row>
    <row r="298" spans="1:10" s="193" customFormat="1" ht="14.25" customHeight="1">
      <c r="A298" s="191"/>
      <c r="B298" s="191" t="s">
        <v>290</v>
      </c>
      <c r="C298" s="43" t="s">
        <v>318</v>
      </c>
      <c r="D298" s="192">
        <v>71027</v>
      </c>
      <c r="E298" s="192">
        <v>0</v>
      </c>
      <c r="F298" s="192">
        <v>0</v>
      </c>
      <c r="G298" s="192">
        <f t="shared" si="76"/>
        <v>71027</v>
      </c>
      <c r="H298" s="192">
        <v>0</v>
      </c>
      <c r="I298" s="192">
        <f t="shared" si="77"/>
        <v>71027</v>
      </c>
      <c r="J298" s="192">
        <v>0</v>
      </c>
    </row>
    <row r="299" spans="1:10" s="193" customFormat="1" ht="12.75" customHeight="1">
      <c r="A299" s="191"/>
      <c r="B299" s="191" t="s">
        <v>291</v>
      </c>
      <c r="C299" s="43" t="s">
        <v>292</v>
      </c>
      <c r="D299" s="192">
        <v>9815</v>
      </c>
      <c r="E299" s="192">
        <v>0</v>
      </c>
      <c r="F299" s="192">
        <v>0</v>
      </c>
      <c r="G299" s="192">
        <f t="shared" si="76"/>
        <v>9815</v>
      </c>
      <c r="H299" s="192">
        <v>0</v>
      </c>
      <c r="I299" s="192">
        <f t="shared" si="77"/>
        <v>9815</v>
      </c>
      <c r="J299" s="192">
        <v>0</v>
      </c>
    </row>
    <row r="300" spans="1:10" s="193" customFormat="1" ht="13.5" customHeight="1">
      <c r="A300" s="191"/>
      <c r="B300" s="191" t="s">
        <v>319</v>
      </c>
      <c r="C300" s="152" t="s">
        <v>293</v>
      </c>
      <c r="D300" s="192">
        <v>32999</v>
      </c>
      <c r="E300" s="192">
        <v>5218</v>
      </c>
      <c r="F300" s="192">
        <v>0</v>
      </c>
      <c r="G300" s="192">
        <f t="shared" si="76"/>
        <v>38217</v>
      </c>
      <c r="H300" s="192">
        <v>0</v>
      </c>
      <c r="I300" s="192">
        <f t="shared" si="77"/>
        <v>38217</v>
      </c>
      <c r="J300" s="192">
        <v>0</v>
      </c>
    </row>
    <row r="301" spans="1:10" s="193" customFormat="1" ht="13.5" customHeight="1">
      <c r="A301" s="191"/>
      <c r="B301" s="191" t="s">
        <v>337</v>
      </c>
      <c r="C301" s="152" t="s">
        <v>10</v>
      </c>
      <c r="D301" s="192">
        <v>82140</v>
      </c>
      <c r="E301" s="192">
        <v>0</v>
      </c>
      <c r="F301" s="192">
        <v>0</v>
      </c>
      <c r="G301" s="192">
        <f t="shared" si="76"/>
        <v>82140</v>
      </c>
      <c r="H301" s="192">
        <v>0</v>
      </c>
      <c r="I301" s="192">
        <f t="shared" si="77"/>
        <v>82140</v>
      </c>
      <c r="J301" s="192">
        <v>0</v>
      </c>
    </row>
    <row r="302" spans="1:10" s="193" customFormat="1" ht="14.25" customHeight="1">
      <c r="A302" s="191"/>
      <c r="B302" s="191" t="s">
        <v>9</v>
      </c>
      <c r="C302" s="152" t="s">
        <v>364</v>
      </c>
      <c r="D302" s="192">
        <v>6805</v>
      </c>
      <c r="E302" s="192">
        <v>0</v>
      </c>
      <c r="F302" s="192">
        <v>0</v>
      </c>
      <c r="G302" s="192">
        <f t="shared" si="76"/>
        <v>6805</v>
      </c>
      <c r="H302" s="192">
        <v>0</v>
      </c>
      <c r="I302" s="192">
        <f t="shared" si="77"/>
        <v>6805</v>
      </c>
      <c r="J302" s="192">
        <v>0</v>
      </c>
    </row>
    <row r="303" spans="1:10" s="193" customFormat="1" ht="14.25" customHeight="1">
      <c r="A303" s="191"/>
      <c r="B303" s="191" t="s">
        <v>304</v>
      </c>
      <c r="C303" s="152" t="s">
        <v>294</v>
      </c>
      <c r="D303" s="192">
        <v>93780</v>
      </c>
      <c r="E303" s="192">
        <v>0</v>
      </c>
      <c r="F303" s="192">
        <v>0</v>
      </c>
      <c r="G303" s="192">
        <f t="shared" si="76"/>
        <v>93780</v>
      </c>
      <c r="H303" s="192">
        <v>0</v>
      </c>
      <c r="I303" s="192">
        <f t="shared" si="77"/>
        <v>93780</v>
      </c>
      <c r="J303" s="192">
        <v>0</v>
      </c>
    </row>
    <row r="304" spans="1:10" s="193" customFormat="1" ht="15" customHeight="1">
      <c r="A304" s="191"/>
      <c r="B304" s="191" t="s">
        <v>285</v>
      </c>
      <c r="C304" s="152" t="s">
        <v>286</v>
      </c>
      <c r="D304" s="192">
        <v>32150</v>
      </c>
      <c r="E304" s="192">
        <v>0</v>
      </c>
      <c r="F304" s="192">
        <v>0</v>
      </c>
      <c r="G304" s="192">
        <f t="shared" si="76"/>
        <v>32150</v>
      </c>
      <c r="H304" s="192">
        <v>0</v>
      </c>
      <c r="I304" s="192">
        <f t="shared" si="77"/>
        <v>32150</v>
      </c>
      <c r="J304" s="192">
        <v>0</v>
      </c>
    </row>
    <row r="305" spans="1:10" s="193" customFormat="1" ht="15" customHeight="1">
      <c r="A305" s="191"/>
      <c r="B305" s="191" t="s">
        <v>508</v>
      </c>
      <c r="C305" s="152" t="s">
        <v>509</v>
      </c>
      <c r="D305" s="192">
        <v>300</v>
      </c>
      <c r="E305" s="192">
        <v>0</v>
      </c>
      <c r="F305" s="192">
        <v>0</v>
      </c>
      <c r="G305" s="192">
        <f t="shared" si="76"/>
        <v>300</v>
      </c>
      <c r="H305" s="192">
        <v>0</v>
      </c>
      <c r="I305" s="192">
        <f t="shared" si="77"/>
        <v>300</v>
      </c>
      <c r="J305" s="192">
        <v>0</v>
      </c>
    </row>
    <row r="306" spans="1:10" s="193" customFormat="1" ht="14.25" customHeight="1">
      <c r="A306" s="191"/>
      <c r="B306" s="191" t="s">
        <v>320</v>
      </c>
      <c r="C306" s="152" t="s">
        <v>296</v>
      </c>
      <c r="D306" s="192">
        <v>800</v>
      </c>
      <c r="E306" s="192">
        <v>0</v>
      </c>
      <c r="F306" s="192">
        <v>0</v>
      </c>
      <c r="G306" s="192">
        <f t="shared" si="76"/>
        <v>800</v>
      </c>
      <c r="H306" s="192">
        <v>0</v>
      </c>
      <c r="I306" s="192">
        <f t="shared" si="77"/>
        <v>800</v>
      </c>
      <c r="J306" s="192">
        <v>0</v>
      </c>
    </row>
    <row r="307" spans="1:10" s="193" customFormat="1" ht="14.25" customHeight="1">
      <c r="A307" s="191"/>
      <c r="B307" s="191" t="s">
        <v>463</v>
      </c>
      <c r="C307" s="152" t="s">
        <v>464</v>
      </c>
      <c r="D307" s="192">
        <v>0</v>
      </c>
      <c r="E307" s="192">
        <v>157</v>
      </c>
      <c r="F307" s="192">
        <v>0</v>
      </c>
      <c r="G307" s="192">
        <f t="shared" si="76"/>
        <v>157</v>
      </c>
      <c r="H307" s="192">
        <v>0</v>
      </c>
      <c r="I307" s="192">
        <f t="shared" si="77"/>
        <v>157</v>
      </c>
      <c r="J307" s="192">
        <v>0</v>
      </c>
    </row>
    <row r="308" spans="1:10" s="193" customFormat="1" ht="14.25" customHeight="1">
      <c r="A308" s="191"/>
      <c r="B308" s="191" t="s">
        <v>321</v>
      </c>
      <c r="C308" s="152" t="s">
        <v>298</v>
      </c>
      <c r="D308" s="192">
        <v>14637</v>
      </c>
      <c r="E308" s="192">
        <v>2450</v>
      </c>
      <c r="F308" s="192">
        <v>0</v>
      </c>
      <c r="G308" s="192">
        <f t="shared" si="76"/>
        <v>17087</v>
      </c>
      <c r="H308" s="192">
        <v>0</v>
      </c>
      <c r="I308" s="192">
        <f t="shared" si="77"/>
        <v>17087</v>
      </c>
      <c r="J308" s="192">
        <v>0</v>
      </c>
    </row>
    <row r="309" spans="1:10" s="193" customFormat="1" ht="14.25" customHeight="1">
      <c r="A309" s="191"/>
      <c r="B309" s="191" t="s">
        <v>305</v>
      </c>
      <c r="C309" s="152" t="s">
        <v>306</v>
      </c>
      <c r="D309" s="192">
        <v>2372</v>
      </c>
      <c r="E309" s="192">
        <v>0</v>
      </c>
      <c r="F309" s="192">
        <v>0</v>
      </c>
      <c r="G309" s="192">
        <f t="shared" si="76"/>
        <v>2372</v>
      </c>
      <c r="H309" s="192">
        <v>0</v>
      </c>
      <c r="I309" s="192">
        <f t="shared" si="77"/>
        <v>2372</v>
      </c>
      <c r="J309" s="192">
        <v>0</v>
      </c>
    </row>
    <row r="310" spans="1:10" s="193" customFormat="1" ht="14.25" customHeight="1">
      <c r="A310" s="191"/>
      <c r="B310" s="191" t="s">
        <v>347</v>
      </c>
      <c r="C310" s="152" t="s">
        <v>11</v>
      </c>
      <c r="D310" s="192">
        <v>427</v>
      </c>
      <c r="E310" s="192">
        <v>0</v>
      </c>
      <c r="F310" s="192">
        <v>0</v>
      </c>
      <c r="G310" s="192">
        <f t="shared" si="76"/>
        <v>427</v>
      </c>
      <c r="H310" s="192">
        <v>0</v>
      </c>
      <c r="I310" s="192">
        <f t="shared" si="77"/>
        <v>427</v>
      </c>
      <c r="J310" s="192">
        <v>0</v>
      </c>
    </row>
    <row r="311" spans="1:10" s="193" customFormat="1" ht="15" customHeight="1">
      <c r="A311" s="191"/>
      <c r="B311" s="191" t="s">
        <v>348</v>
      </c>
      <c r="C311" s="152" t="s">
        <v>235</v>
      </c>
      <c r="D311" s="192">
        <v>0</v>
      </c>
      <c r="E311" s="192">
        <v>0</v>
      </c>
      <c r="F311" s="192">
        <v>0</v>
      </c>
      <c r="G311" s="192">
        <f t="shared" si="76"/>
        <v>0</v>
      </c>
      <c r="H311" s="192">
        <v>0</v>
      </c>
      <c r="I311" s="192">
        <f t="shared" si="77"/>
        <v>0</v>
      </c>
      <c r="J311" s="192">
        <v>0</v>
      </c>
    </row>
    <row r="312" spans="1:10" ht="19.5" customHeight="1">
      <c r="A312" s="186" t="s">
        <v>269</v>
      </c>
      <c r="B312" s="186"/>
      <c r="C312" s="169" t="s">
        <v>106</v>
      </c>
      <c r="D312" s="167">
        <f>D313+D314+D315+D316</f>
        <v>814324</v>
      </c>
      <c r="E312" s="167">
        <f aca="true" t="shared" si="78" ref="E312:J312">E313+E314+E315+E316</f>
        <v>27650</v>
      </c>
      <c r="F312" s="167">
        <f t="shared" si="78"/>
        <v>0</v>
      </c>
      <c r="G312" s="167">
        <f t="shared" si="78"/>
        <v>841974</v>
      </c>
      <c r="H312" s="167">
        <f t="shared" si="78"/>
        <v>0</v>
      </c>
      <c r="I312" s="167">
        <f t="shared" si="78"/>
        <v>822463</v>
      </c>
      <c r="J312" s="167">
        <f t="shared" si="78"/>
        <v>19511</v>
      </c>
    </row>
    <row r="313" spans="1:10" s="19" customFormat="1" ht="22.5" customHeight="1">
      <c r="A313" s="190"/>
      <c r="B313" s="190" t="s">
        <v>326</v>
      </c>
      <c r="C313" s="152" t="s">
        <v>457</v>
      </c>
      <c r="D313" s="135">
        <v>6543</v>
      </c>
      <c r="E313" s="135">
        <v>5187</v>
      </c>
      <c r="F313" s="135">
        <v>0</v>
      </c>
      <c r="G313" s="135">
        <f>D313+E313-F313</f>
        <v>11730</v>
      </c>
      <c r="H313" s="135">
        <v>0</v>
      </c>
      <c r="I313" s="135">
        <v>0</v>
      </c>
      <c r="J313" s="135">
        <f>G313</f>
        <v>11730</v>
      </c>
    </row>
    <row r="314" spans="1:10" s="19" customFormat="1" ht="21.75" customHeight="1">
      <c r="A314" s="190"/>
      <c r="B314" s="190" t="s">
        <v>356</v>
      </c>
      <c r="C314" s="152" t="s">
        <v>458</v>
      </c>
      <c r="D314" s="135">
        <v>7781</v>
      </c>
      <c r="E314" s="135">
        <v>0</v>
      </c>
      <c r="F314" s="135">
        <v>0</v>
      </c>
      <c r="G314" s="135">
        <f>D314+E314-F314</f>
        <v>7781</v>
      </c>
      <c r="H314" s="135">
        <v>0</v>
      </c>
      <c r="I314" s="135">
        <v>0</v>
      </c>
      <c r="J314" s="135">
        <f>G314</f>
        <v>7781</v>
      </c>
    </row>
    <row r="315" spans="1:10" ht="13.5" customHeight="1">
      <c r="A315" s="109"/>
      <c r="B315" s="15" t="s">
        <v>353</v>
      </c>
      <c r="C315" s="43" t="s">
        <v>469</v>
      </c>
      <c r="D315" s="12">
        <v>790656</v>
      </c>
      <c r="E315" s="12">
        <v>22463</v>
      </c>
      <c r="F315" s="12">
        <v>0</v>
      </c>
      <c r="G315" s="16">
        <f>D315+E315-F315</f>
        <v>813119</v>
      </c>
      <c r="H315" s="12">
        <v>0</v>
      </c>
      <c r="I315" s="135">
        <f>G315</f>
        <v>813119</v>
      </c>
      <c r="J315" s="138">
        <v>0</v>
      </c>
    </row>
    <row r="316" spans="1:10" ht="14.25" customHeight="1">
      <c r="A316" s="109"/>
      <c r="B316" s="15" t="s">
        <v>319</v>
      </c>
      <c r="C316" s="43" t="s">
        <v>293</v>
      </c>
      <c r="D316" s="12">
        <v>9344</v>
      </c>
      <c r="E316" s="12">
        <v>0</v>
      </c>
      <c r="F316" s="12"/>
      <c r="G316" s="16">
        <f>D316+E316-F316</f>
        <v>9344</v>
      </c>
      <c r="H316" s="12">
        <v>0</v>
      </c>
      <c r="I316" s="135">
        <f>G316</f>
        <v>9344</v>
      </c>
      <c r="J316" s="138">
        <v>0</v>
      </c>
    </row>
    <row r="317" spans="1:10" ht="24.75" customHeight="1">
      <c r="A317" s="186" t="s">
        <v>223</v>
      </c>
      <c r="B317" s="186"/>
      <c r="C317" s="169" t="s">
        <v>4</v>
      </c>
      <c r="D317" s="167">
        <f>D318</f>
        <v>10000</v>
      </c>
      <c r="E317" s="167">
        <f aca="true" t="shared" si="79" ref="E317:J317">E318</f>
        <v>1171</v>
      </c>
      <c r="F317" s="167">
        <f t="shared" si="79"/>
        <v>0</v>
      </c>
      <c r="G317" s="167">
        <f t="shared" si="79"/>
        <v>11171</v>
      </c>
      <c r="H317" s="167">
        <f t="shared" si="79"/>
        <v>11171</v>
      </c>
      <c r="I317" s="167">
        <f t="shared" si="79"/>
        <v>0</v>
      </c>
      <c r="J317" s="167">
        <f t="shared" si="79"/>
        <v>0</v>
      </c>
    </row>
    <row r="318" spans="1:10" ht="15.75" customHeight="1">
      <c r="A318" s="134"/>
      <c r="B318" s="136" t="s">
        <v>353</v>
      </c>
      <c r="C318" s="137" t="s">
        <v>354</v>
      </c>
      <c r="D318" s="69">
        <v>10000</v>
      </c>
      <c r="E318" s="69">
        <v>1171</v>
      </c>
      <c r="F318" s="69">
        <v>0</v>
      </c>
      <c r="G318" s="135">
        <f>D318+E318-F318</f>
        <v>11171</v>
      </c>
      <c r="H318" s="69">
        <f>G318</f>
        <v>11171</v>
      </c>
      <c r="I318" s="138">
        <v>0</v>
      </c>
      <c r="J318" s="138">
        <v>0</v>
      </c>
    </row>
    <row r="319" spans="1:10" ht="23.25" customHeight="1">
      <c r="A319" s="185" t="s">
        <v>12</v>
      </c>
      <c r="B319" s="197"/>
      <c r="C319" s="169" t="s">
        <v>355</v>
      </c>
      <c r="D319" s="167">
        <f aca="true" t="shared" si="80" ref="D319:J319">D320+D321+D322+D323+D324+D325+D326+D327+D328+D329+D330+D331</f>
        <v>170000</v>
      </c>
      <c r="E319" s="167">
        <f t="shared" si="80"/>
        <v>1017</v>
      </c>
      <c r="F319" s="167">
        <f t="shared" si="80"/>
        <v>1017</v>
      </c>
      <c r="G319" s="167">
        <f t="shared" si="80"/>
        <v>170000</v>
      </c>
      <c r="H319" s="167">
        <f t="shared" si="80"/>
        <v>0</v>
      </c>
      <c r="I319" s="167">
        <f t="shared" si="80"/>
        <v>170000</v>
      </c>
      <c r="J319" s="167">
        <f t="shared" si="80"/>
        <v>0</v>
      </c>
    </row>
    <row r="320" spans="1:10" ht="15.75" customHeight="1">
      <c r="A320" s="565"/>
      <c r="B320" s="15" t="s">
        <v>287</v>
      </c>
      <c r="C320" s="43" t="s">
        <v>468</v>
      </c>
      <c r="D320" s="12">
        <v>104887</v>
      </c>
      <c r="E320" s="12">
        <v>0</v>
      </c>
      <c r="F320" s="12">
        <v>0</v>
      </c>
      <c r="G320" s="12">
        <f aca="true" t="shared" si="81" ref="G320:G331">D320+E320-F320</f>
        <v>104887</v>
      </c>
      <c r="H320" s="12">
        <v>0</v>
      </c>
      <c r="I320" s="104">
        <f aca="true" t="shared" si="82" ref="I320:I331">G320-H320</f>
        <v>104887</v>
      </c>
      <c r="J320" s="104">
        <v>0</v>
      </c>
    </row>
    <row r="321" spans="1:10" ht="15" customHeight="1">
      <c r="A321" s="565"/>
      <c r="B321" s="15" t="s">
        <v>289</v>
      </c>
      <c r="C321" s="43" t="s">
        <v>177</v>
      </c>
      <c r="D321" s="16">
        <v>8155</v>
      </c>
      <c r="E321" s="12">
        <v>0</v>
      </c>
      <c r="F321" s="12">
        <v>0</v>
      </c>
      <c r="G321" s="12">
        <f t="shared" si="81"/>
        <v>8155</v>
      </c>
      <c r="H321" s="12">
        <v>0</v>
      </c>
      <c r="I321" s="104">
        <f t="shared" si="82"/>
        <v>8155</v>
      </c>
      <c r="J321" s="104">
        <v>0</v>
      </c>
    </row>
    <row r="322" spans="1:10" ht="16.5" customHeight="1">
      <c r="A322" s="565"/>
      <c r="B322" s="124" t="s">
        <v>192</v>
      </c>
      <c r="C322" s="43" t="s">
        <v>184</v>
      </c>
      <c r="D322" s="16">
        <v>20523</v>
      </c>
      <c r="E322" s="12">
        <v>0</v>
      </c>
      <c r="F322" s="12">
        <v>0</v>
      </c>
      <c r="G322" s="12">
        <f t="shared" si="81"/>
        <v>20523</v>
      </c>
      <c r="H322" s="12">
        <v>0</v>
      </c>
      <c r="I322" s="104">
        <f t="shared" si="82"/>
        <v>20523</v>
      </c>
      <c r="J322" s="104">
        <v>0</v>
      </c>
    </row>
    <row r="323" spans="1:10" ht="15" customHeight="1">
      <c r="A323" s="565"/>
      <c r="B323" s="124" t="s">
        <v>291</v>
      </c>
      <c r="C323" s="43" t="s">
        <v>292</v>
      </c>
      <c r="D323" s="16">
        <v>2765</v>
      </c>
      <c r="E323" s="12">
        <v>0</v>
      </c>
      <c r="F323" s="12">
        <v>0</v>
      </c>
      <c r="G323" s="12">
        <f t="shared" si="81"/>
        <v>2765</v>
      </c>
      <c r="H323" s="12">
        <v>0</v>
      </c>
      <c r="I323" s="104">
        <f t="shared" si="82"/>
        <v>2765</v>
      </c>
      <c r="J323" s="104">
        <v>0</v>
      </c>
    </row>
    <row r="324" spans="1:10" ht="15" customHeight="1">
      <c r="A324" s="121"/>
      <c r="B324" s="124" t="s">
        <v>506</v>
      </c>
      <c r="C324" s="43" t="s">
        <v>513</v>
      </c>
      <c r="D324" s="16">
        <v>300</v>
      </c>
      <c r="E324" s="12">
        <v>0</v>
      </c>
      <c r="F324" s="12">
        <v>0</v>
      </c>
      <c r="G324" s="12">
        <f t="shared" si="81"/>
        <v>300</v>
      </c>
      <c r="H324" s="12">
        <v>0</v>
      </c>
      <c r="I324" s="104">
        <f t="shared" si="82"/>
        <v>300</v>
      </c>
      <c r="J324" s="104">
        <v>0</v>
      </c>
    </row>
    <row r="325" spans="1:10" ht="15.75" customHeight="1">
      <c r="A325" s="121"/>
      <c r="B325" s="15" t="s">
        <v>319</v>
      </c>
      <c r="C325" s="12" t="s">
        <v>226</v>
      </c>
      <c r="D325" s="16">
        <v>5685</v>
      </c>
      <c r="E325" s="12">
        <v>0</v>
      </c>
      <c r="F325" s="12">
        <v>0</v>
      </c>
      <c r="G325" s="12">
        <f t="shared" si="81"/>
        <v>5685</v>
      </c>
      <c r="H325" s="12">
        <v>0</v>
      </c>
      <c r="I325" s="104">
        <f t="shared" si="82"/>
        <v>5685</v>
      </c>
      <c r="J325" s="104">
        <v>0</v>
      </c>
    </row>
    <row r="326" spans="1:10" ht="15.75" customHeight="1">
      <c r="A326" s="121"/>
      <c r="B326" s="15" t="s">
        <v>304</v>
      </c>
      <c r="C326" s="12" t="s">
        <v>294</v>
      </c>
      <c r="D326" s="16">
        <v>8000</v>
      </c>
      <c r="E326" s="12">
        <v>0</v>
      </c>
      <c r="F326" s="12">
        <v>0</v>
      </c>
      <c r="G326" s="12">
        <f t="shared" si="81"/>
        <v>8000</v>
      </c>
      <c r="H326" s="12">
        <v>0</v>
      </c>
      <c r="I326" s="104">
        <f t="shared" si="82"/>
        <v>8000</v>
      </c>
      <c r="J326" s="104">
        <v>0</v>
      </c>
    </row>
    <row r="327" spans="1:10" ht="15.75" customHeight="1">
      <c r="A327" s="121"/>
      <c r="B327" s="15" t="s">
        <v>285</v>
      </c>
      <c r="C327" s="12" t="s">
        <v>286</v>
      </c>
      <c r="D327" s="12">
        <v>14176</v>
      </c>
      <c r="E327" s="12">
        <v>0</v>
      </c>
      <c r="F327" s="12">
        <v>1017</v>
      </c>
      <c r="G327" s="12">
        <f t="shared" si="81"/>
        <v>13159</v>
      </c>
      <c r="H327" s="12">
        <v>0</v>
      </c>
      <c r="I327" s="104">
        <f t="shared" si="82"/>
        <v>13159</v>
      </c>
      <c r="J327" s="104">
        <v>0</v>
      </c>
    </row>
    <row r="328" spans="1:10" ht="15" customHeight="1">
      <c r="A328" s="121"/>
      <c r="B328" s="15" t="s">
        <v>508</v>
      </c>
      <c r="C328" s="12" t="s">
        <v>522</v>
      </c>
      <c r="D328" s="12">
        <v>1188</v>
      </c>
      <c r="E328" s="12">
        <v>0</v>
      </c>
      <c r="F328" s="12">
        <v>0</v>
      </c>
      <c r="G328" s="12">
        <f t="shared" si="81"/>
        <v>1188</v>
      </c>
      <c r="H328" s="12">
        <v>0</v>
      </c>
      <c r="I328" s="104">
        <f t="shared" si="82"/>
        <v>1188</v>
      </c>
      <c r="J328" s="104">
        <v>0</v>
      </c>
    </row>
    <row r="329" spans="1:10" ht="15" customHeight="1">
      <c r="A329" s="121"/>
      <c r="B329" s="15" t="s">
        <v>320</v>
      </c>
      <c r="C329" s="12" t="s">
        <v>296</v>
      </c>
      <c r="D329" s="12">
        <v>500</v>
      </c>
      <c r="E329" s="12">
        <v>0</v>
      </c>
      <c r="F329" s="12">
        <v>0</v>
      </c>
      <c r="G329" s="12">
        <f t="shared" si="81"/>
        <v>500</v>
      </c>
      <c r="H329" s="12">
        <v>0</v>
      </c>
      <c r="I329" s="104">
        <f t="shared" si="82"/>
        <v>500</v>
      </c>
      <c r="J329" s="104">
        <v>0</v>
      </c>
    </row>
    <row r="330" spans="1:10" ht="14.25" customHeight="1">
      <c r="A330" s="121"/>
      <c r="B330" s="15" t="s">
        <v>321</v>
      </c>
      <c r="C330" s="12" t="s">
        <v>298</v>
      </c>
      <c r="D330" s="12">
        <v>3713</v>
      </c>
      <c r="E330" s="12">
        <v>1017</v>
      </c>
      <c r="F330" s="12">
        <v>0</v>
      </c>
      <c r="G330" s="12">
        <f t="shared" si="81"/>
        <v>4730</v>
      </c>
      <c r="H330" s="12">
        <v>0</v>
      </c>
      <c r="I330" s="104">
        <f t="shared" si="82"/>
        <v>4730</v>
      </c>
      <c r="J330" s="104">
        <v>0</v>
      </c>
    </row>
    <row r="331" spans="1:10" ht="14.25" customHeight="1">
      <c r="A331" s="121"/>
      <c r="B331" s="15" t="s">
        <v>201</v>
      </c>
      <c r="C331" s="12" t="s">
        <v>523</v>
      </c>
      <c r="D331" s="12">
        <v>108</v>
      </c>
      <c r="E331" s="12">
        <v>0</v>
      </c>
      <c r="F331" s="12">
        <v>0</v>
      </c>
      <c r="G331" s="12">
        <f t="shared" si="81"/>
        <v>108</v>
      </c>
      <c r="H331" s="12">
        <v>0</v>
      </c>
      <c r="I331" s="104">
        <f t="shared" si="82"/>
        <v>108</v>
      </c>
      <c r="J331" s="104">
        <v>0</v>
      </c>
    </row>
    <row r="332" spans="1:10" ht="17.25" customHeight="1">
      <c r="A332" s="185" t="s">
        <v>13</v>
      </c>
      <c r="B332" s="185"/>
      <c r="C332" s="169" t="s">
        <v>107</v>
      </c>
      <c r="D332" s="167">
        <f>D333+D334+D335+D336+D337+D338+D339+D340+D341</f>
        <v>60299</v>
      </c>
      <c r="E332" s="167">
        <f aca="true" t="shared" si="83" ref="E332:J332">E333+E334+E335+E336+E337+E338+E339+E340+E341</f>
        <v>0</v>
      </c>
      <c r="F332" s="167">
        <f t="shared" si="83"/>
        <v>0</v>
      </c>
      <c r="G332" s="167">
        <f t="shared" si="83"/>
        <v>60299</v>
      </c>
      <c r="H332" s="167">
        <f t="shared" si="83"/>
        <v>0</v>
      </c>
      <c r="I332" s="167">
        <f t="shared" si="83"/>
        <v>60299</v>
      </c>
      <c r="J332" s="167">
        <f t="shared" si="83"/>
        <v>0</v>
      </c>
    </row>
    <row r="333" spans="1:10" ht="13.5" customHeight="1">
      <c r="A333" s="121"/>
      <c r="B333" s="121" t="s">
        <v>287</v>
      </c>
      <c r="C333" s="99" t="s">
        <v>468</v>
      </c>
      <c r="D333" s="12">
        <v>37634</v>
      </c>
      <c r="E333" s="12">
        <v>0</v>
      </c>
      <c r="F333" s="12">
        <v>0</v>
      </c>
      <c r="G333" s="12">
        <f aca="true" t="shared" si="84" ref="G333:G341">D333+E333-F333</f>
        <v>37634</v>
      </c>
      <c r="H333" s="12">
        <v>0</v>
      </c>
      <c r="I333" s="104">
        <f aca="true" t="shared" si="85" ref="I333:I341">G333</f>
        <v>37634</v>
      </c>
      <c r="J333" s="104">
        <v>0</v>
      </c>
    </row>
    <row r="334" spans="1:10" ht="14.25" customHeight="1">
      <c r="A334" s="121"/>
      <c r="B334" s="121" t="s">
        <v>289</v>
      </c>
      <c r="C334" s="99" t="s">
        <v>177</v>
      </c>
      <c r="D334" s="12">
        <v>3080</v>
      </c>
      <c r="E334" s="12">
        <v>0</v>
      </c>
      <c r="F334" s="12">
        <v>0</v>
      </c>
      <c r="G334" s="12">
        <f t="shared" si="84"/>
        <v>3080</v>
      </c>
      <c r="H334" s="12">
        <v>0</v>
      </c>
      <c r="I334" s="104">
        <f t="shared" si="85"/>
        <v>3080</v>
      </c>
      <c r="J334" s="104">
        <v>0</v>
      </c>
    </row>
    <row r="335" spans="1:10" ht="14.25" customHeight="1">
      <c r="A335" s="121"/>
      <c r="B335" s="121" t="s">
        <v>290</v>
      </c>
      <c r="C335" s="99" t="s">
        <v>244</v>
      </c>
      <c r="D335" s="12">
        <v>7391</v>
      </c>
      <c r="E335" s="12">
        <v>0</v>
      </c>
      <c r="F335" s="12">
        <v>0</v>
      </c>
      <c r="G335" s="12">
        <f t="shared" si="84"/>
        <v>7391</v>
      </c>
      <c r="H335" s="12">
        <v>0</v>
      </c>
      <c r="I335" s="104">
        <f t="shared" si="85"/>
        <v>7391</v>
      </c>
      <c r="J335" s="104">
        <v>0</v>
      </c>
    </row>
    <row r="336" spans="1:10" ht="14.25" customHeight="1">
      <c r="A336" s="121"/>
      <c r="B336" s="121" t="s">
        <v>291</v>
      </c>
      <c r="C336" s="99" t="s">
        <v>245</v>
      </c>
      <c r="D336" s="12">
        <v>995</v>
      </c>
      <c r="E336" s="12">
        <v>0</v>
      </c>
      <c r="F336" s="12">
        <v>0</v>
      </c>
      <c r="G336" s="12">
        <f t="shared" si="84"/>
        <v>995</v>
      </c>
      <c r="H336" s="12">
        <v>0</v>
      </c>
      <c r="I336" s="104">
        <f t="shared" si="85"/>
        <v>995</v>
      </c>
      <c r="J336" s="104">
        <v>0</v>
      </c>
    </row>
    <row r="337" spans="1:10" ht="14.25" customHeight="1">
      <c r="A337" s="121"/>
      <c r="B337" s="121" t="s">
        <v>319</v>
      </c>
      <c r="C337" s="99" t="s">
        <v>293</v>
      </c>
      <c r="D337" s="12">
        <v>2514</v>
      </c>
      <c r="E337" s="12">
        <v>0</v>
      </c>
      <c r="F337" s="12">
        <v>0</v>
      </c>
      <c r="G337" s="12">
        <f t="shared" si="84"/>
        <v>2514</v>
      </c>
      <c r="H337" s="12">
        <v>0</v>
      </c>
      <c r="I337" s="104">
        <f t="shared" si="85"/>
        <v>2514</v>
      </c>
      <c r="J337" s="104">
        <v>0</v>
      </c>
    </row>
    <row r="338" spans="1:10" ht="13.5" customHeight="1">
      <c r="A338" s="121"/>
      <c r="B338" s="121" t="s">
        <v>304</v>
      </c>
      <c r="C338" s="99" t="s">
        <v>294</v>
      </c>
      <c r="D338" s="12">
        <v>3920</v>
      </c>
      <c r="E338" s="12">
        <v>0</v>
      </c>
      <c r="F338" s="12">
        <v>0</v>
      </c>
      <c r="G338" s="12">
        <f t="shared" si="84"/>
        <v>3920</v>
      </c>
      <c r="H338" s="12">
        <v>0</v>
      </c>
      <c r="I338" s="104">
        <f t="shared" si="85"/>
        <v>3920</v>
      </c>
      <c r="J338" s="104">
        <v>0</v>
      </c>
    </row>
    <row r="339" spans="1:10" ht="14.25" customHeight="1">
      <c r="A339" s="121"/>
      <c r="B339" s="121" t="s">
        <v>285</v>
      </c>
      <c r="C339" s="99" t="s">
        <v>286</v>
      </c>
      <c r="D339" s="12">
        <v>2280</v>
      </c>
      <c r="E339" s="12">
        <v>0</v>
      </c>
      <c r="F339" s="12">
        <v>0</v>
      </c>
      <c r="G339" s="12">
        <f t="shared" si="84"/>
        <v>2280</v>
      </c>
      <c r="H339" s="12">
        <v>0</v>
      </c>
      <c r="I339" s="104">
        <f t="shared" si="85"/>
        <v>2280</v>
      </c>
      <c r="J339" s="104">
        <v>0</v>
      </c>
    </row>
    <row r="340" spans="1:10" ht="15.75" customHeight="1">
      <c r="A340" s="121"/>
      <c r="B340" s="121" t="s">
        <v>320</v>
      </c>
      <c r="C340" s="99" t="s">
        <v>296</v>
      </c>
      <c r="D340" s="12">
        <v>1000</v>
      </c>
      <c r="E340" s="12">
        <v>0</v>
      </c>
      <c r="F340" s="12">
        <v>0</v>
      </c>
      <c r="G340" s="12">
        <f t="shared" si="84"/>
        <v>1000</v>
      </c>
      <c r="H340" s="12">
        <v>0</v>
      </c>
      <c r="I340" s="104">
        <f t="shared" si="85"/>
        <v>1000</v>
      </c>
      <c r="J340" s="104">
        <v>0</v>
      </c>
    </row>
    <row r="341" spans="1:10" ht="13.5" customHeight="1">
      <c r="A341" s="121"/>
      <c r="B341" s="121" t="s">
        <v>321</v>
      </c>
      <c r="C341" s="99" t="s">
        <v>298</v>
      </c>
      <c r="D341" s="12">
        <v>1485</v>
      </c>
      <c r="E341" s="12">
        <v>0</v>
      </c>
      <c r="F341" s="12">
        <v>0</v>
      </c>
      <c r="G341" s="12">
        <f t="shared" si="84"/>
        <v>1485</v>
      </c>
      <c r="H341" s="12">
        <v>0</v>
      </c>
      <c r="I341" s="104">
        <f t="shared" si="85"/>
        <v>1485</v>
      </c>
      <c r="J341" s="104">
        <v>0</v>
      </c>
    </row>
    <row r="342" spans="1:10" ht="24" customHeight="1">
      <c r="A342" s="185" t="s">
        <v>524</v>
      </c>
      <c r="B342" s="185"/>
      <c r="C342" s="169" t="s">
        <v>525</v>
      </c>
      <c r="D342" s="167">
        <f>D343+D344</f>
        <v>2400</v>
      </c>
      <c r="E342" s="167">
        <f aca="true" t="shared" si="86" ref="E342:J342">E343+E344</f>
        <v>1100</v>
      </c>
      <c r="F342" s="167">
        <f t="shared" si="86"/>
        <v>1100</v>
      </c>
      <c r="G342" s="167">
        <f t="shared" si="86"/>
        <v>2400</v>
      </c>
      <c r="H342" s="167">
        <f t="shared" si="86"/>
        <v>0</v>
      </c>
      <c r="I342" s="167">
        <f t="shared" si="86"/>
        <v>1300</v>
      </c>
      <c r="J342" s="167">
        <f t="shared" si="86"/>
        <v>0</v>
      </c>
    </row>
    <row r="343" spans="1:10" ht="15.75" customHeight="1">
      <c r="A343" s="297"/>
      <c r="B343" s="298" t="s">
        <v>227</v>
      </c>
      <c r="C343" s="214" t="s">
        <v>521</v>
      </c>
      <c r="D343" s="216">
        <v>0</v>
      </c>
      <c r="E343" s="216">
        <v>1100</v>
      </c>
      <c r="F343" s="216">
        <v>0</v>
      </c>
      <c r="G343" s="12">
        <f>D343+E343-F343</f>
        <v>1100</v>
      </c>
      <c r="H343" s="216"/>
      <c r="I343" s="216"/>
      <c r="J343" s="216"/>
    </row>
    <row r="344" spans="1:10" ht="13.5" customHeight="1">
      <c r="A344" s="121"/>
      <c r="B344" s="121" t="s">
        <v>285</v>
      </c>
      <c r="C344" s="99" t="s">
        <v>286</v>
      </c>
      <c r="D344" s="12">
        <v>2400</v>
      </c>
      <c r="E344" s="11">
        <v>0</v>
      </c>
      <c r="F344" s="12">
        <v>1100</v>
      </c>
      <c r="G344" s="12">
        <f>D344+E344-F344</f>
        <v>1300</v>
      </c>
      <c r="H344" s="12">
        <v>0</v>
      </c>
      <c r="I344" s="104">
        <f>G344</f>
        <v>1300</v>
      </c>
      <c r="J344" s="104">
        <v>0</v>
      </c>
    </row>
    <row r="345" spans="1:10" s="20" customFormat="1" ht="15" customHeight="1">
      <c r="A345" s="185" t="s">
        <v>351</v>
      </c>
      <c r="B345" s="185"/>
      <c r="C345" s="169" t="s">
        <v>368</v>
      </c>
      <c r="D345" s="167">
        <f>D346+D347+D348</f>
        <v>5969</v>
      </c>
      <c r="E345" s="167">
        <f aca="true" t="shared" si="87" ref="E345:J345">E346+E347+E348</f>
        <v>0</v>
      </c>
      <c r="F345" s="167">
        <f t="shared" si="87"/>
        <v>0</v>
      </c>
      <c r="G345" s="12">
        <f aca="true" t="shared" si="88" ref="G345:G409">D345+E345-F345</f>
        <v>5969</v>
      </c>
      <c r="H345" s="167">
        <f t="shared" si="87"/>
        <v>0</v>
      </c>
      <c r="I345" s="167">
        <f t="shared" si="87"/>
        <v>5969</v>
      </c>
      <c r="J345" s="167">
        <f t="shared" si="87"/>
        <v>0</v>
      </c>
    </row>
    <row r="346" spans="1:10" ht="14.25" customHeight="1">
      <c r="A346" s="121"/>
      <c r="B346" s="121" t="s">
        <v>319</v>
      </c>
      <c r="C346" s="99" t="s">
        <v>293</v>
      </c>
      <c r="D346" s="12">
        <v>0</v>
      </c>
      <c r="E346" s="12">
        <v>0</v>
      </c>
      <c r="F346" s="12">
        <v>0</v>
      </c>
      <c r="G346" s="12">
        <f t="shared" si="88"/>
        <v>0</v>
      </c>
      <c r="H346" s="12">
        <v>0</v>
      </c>
      <c r="I346" s="104">
        <f>G346-H346</f>
        <v>0</v>
      </c>
      <c r="J346" s="104">
        <v>0</v>
      </c>
    </row>
    <row r="347" spans="1:10" ht="15.75" customHeight="1">
      <c r="A347" s="121"/>
      <c r="B347" s="121" t="s">
        <v>321</v>
      </c>
      <c r="C347" s="99" t="s">
        <v>544</v>
      </c>
      <c r="D347" s="12">
        <v>5469</v>
      </c>
      <c r="E347" s="12">
        <v>0</v>
      </c>
      <c r="F347" s="12">
        <v>0</v>
      </c>
      <c r="G347" s="12">
        <f t="shared" si="88"/>
        <v>5469</v>
      </c>
      <c r="H347" s="12">
        <v>0</v>
      </c>
      <c r="I347" s="104">
        <f>G347-H347</f>
        <v>5469</v>
      </c>
      <c r="J347" s="104">
        <v>0</v>
      </c>
    </row>
    <row r="348" spans="1:10" ht="14.25" customHeight="1">
      <c r="A348" s="121"/>
      <c r="B348" s="121" t="s">
        <v>285</v>
      </c>
      <c r="C348" s="99" t="s">
        <v>286</v>
      </c>
      <c r="D348" s="12">
        <v>500</v>
      </c>
      <c r="E348" s="12">
        <v>0</v>
      </c>
      <c r="F348" s="12">
        <v>0</v>
      </c>
      <c r="G348" s="12">
        <f t="shared" si="88"/>
        <v>500</v>
      </c>
      <c r="H348" s="12">
        <v>0</v>
      </c>
      <c r="I348" s="104">
        <f>G348-H348</f>
        <v>500</v>
      </c>
      <c r="J348" s="104">
        <v>0</v>
      </c>
    </row>
    <row r="349" spans="1:10" s="20" customFormat="1" ht="24" customHeight="1">
      <c r="A349" s="100" t="s">
        <v>352</v>
      </c>
      <c r="B349" s="198"/>
      <c r="C349" s="127" t="s">
        <v>271</v>
      </c>
      <c r="D349" s="80">
        <f>D350+D352+D361</f>
        <v>690447</v>
      </c>
      <c r="E349" s="80">
        <f>E350+E352+E361</f>
        <v>10600</v>
      </c>
      <c r="F349" s="80">
        <f>F350+F352+F361</f>
        <v>32556</v>
      </c>
      <c r="G349" s="299">
        <f t="shared" si="88"/>
        <v>668491</v>
      </c>
      <c r="H349" s="80">
        <f>H350+H352+H361</f>
        <v>0</v>
      </c>
      <c r="I349" s="80">
        <f>I350+I352+I361</f>
        <v>662091</v>
      </c>
      <c r="J349" s="80">
        <f>J350+J352+J361</f>
        <v>0</v>
      </c>
    </row>
    <row r="350" spans="1:10" s="20" customFormat="1" ht="24" customHeight="1">
      <c r="A350" s="185" t="s">
        <v>526</v>
      </c>
      <c r="B350" s="185"/>
      <c r="C350" s="169" t="s">
        <v>527</v>
      </c>
      <c r="D350" s="167">
        <f>D351</f>
        <v>21956</v>
      </c>
      <c r="E350" s="167">
        <f aca="true" t="shared" si="89" ref="E350:J350">E351</f>
        <v>0</v>
      </c>
      <c r="F350" s="167">
        <f t="shared" si="89"/>
        <v>21956</v>
      </c>
      <c r="G350" s="300">
        <f t="shared" si="88"/>
        <v>0</v>
      </c>
      <c r="H350" s="167">
        <f t="shared" si="89"/>
        <v>0</v>
      </c>
      <c r="I350" s="167">
        <f t="shared" si="89"/>
        <v>0</v>
      </c>
      <c r="J350" s="167">
        <f t="shared" si="89"/>
        <v>0</v>
      </c>
    </row>
    <row r="351" spans="1:10" ht="21" customHeight="1">
      <c r="A351" s="7"/>
      <c r="B351" s="121" t="s">
        <v>326</v>
      </c>
      <c r="C351" s="13" t="s">
        <v>457</v>
      </c>
      <c r="D351" s="12">
        <v>21956</v>
      </c>
      <c r="E351" s="12">
        <v>0</v>
      </c>
      <c r="F351" s="12">
        <v>21956</v>
      </c>
      <c r="G351" s="12">
        <f t="shared" si="88"/>
        <v>0</v>
      </c>
      <c r="H351" s="12">
        <v>0</v>
      </c>
      <c r="I351" s="104">
        <v>0</v>
      </c>
      <c r="J351" s="104">
        <f>G351</f>
        <v>0</v>
      </c>
    </row>
    <row r="352" spans="1:10" s="20" customFormat="1" ht="23.25" customHeight="1">
      <c r="A352" s="185" t="s">
        <v>83</v>
      </c>
      <c r="B352" s="185"/>
      <c r="C352" s="169" t="s">
        <v>5</v>
      </c>
      <c r="D352" s="167">
        <f>D353+D354+D355+D356+D357+D358+D359+D360</f>
        <v>20491</v>
      </c>
      <c r="E352" s="167">
        <f>E353+E354+E355+E356+E357+E358+E359+E360</f>
        <v>0</v>
      </c>
      <c r="F352" s="167">
        <f>F353+F354+F355+F356+F357+F358+F359+F360</f>
        <v>0</v>
      </c>
      <c r="G352" s="300">
        <f t="shared" si="88"/>
        <v>20491</v>
      </c>
      <c r="H352" s="167">
        <f>H353+H354+H355+H356+H357+H358+H359+H360</f>
        <v>0</v>
      </c>
      <c r="I352" s="167">
        <f>I353+I354+I355+I356+I357+I358+I359+I360</f>
        <v>20491</v>
      </c>
      <c r="J352" s="167">
        <f>J353+J354+J355+J356+J357+J358+J359+J360</f>
        <v>0</v>
      </c>
    </row>
    <row r="353" spans="1:10" ht="15.75" customHeight="1">
      <c r="A353" s="7"/>
      <c r="B353" s="121" t="s">
        <v>287</v>
      </c>
      <c r="C353" s="99" t="s">
        <v>468</v>
      </c>
      <c r="D353" s="12">
        <v>15000</v>
      </c>
      <c r="E353" s="12">
        <v>0</v>
      </c>
      <c r="F353" s="12">
        <v>0</v>
      </c>
      <c r="G353" s="12">
        <f t="shared" si="88"/>
        <v>15000</v>
      </c>
      <c r="H353" s="12">
        <v>0</v>
      </c>
      <c r="I353" s="104">
        <f>G353-H353</f>
        <v>15000</v>
      </c>
      <c r="J353" s="104">
        <v>0</v>
      </c>
    </row>
    <row r="354" spans="1:10" ht="15.75" customHeight="1">
      <c r="A354" s="7"/>
      <c r="B354" s="121" t="s">
        <v>289</v>
      </c>
      <c r="C354" s="99" t="s">
        <v>177</v>
      </c>
      <c r="D354" s="12">
        <v>1122</v>
      </c>
      <c r="E354" s="12">
        <v>0</v>
      </c>
      <c r="F354" s="12">
        <v>0</v>
      </c>
      <c r="G354" s="12">
        <f t="shared" si="88"/>
        <v>1122</v>
      </c>
      <c r="H354" s="12">
        <v>0</v>
      </c>
      <c r="I354" s="104">
        <f aca="true" t="shared" si="90" ref="I354:I360">G354-H354</f>
        <v>1122</v>
      </c>
      <c r="J354" s="104">
        <v>0</v>
      </c>
    </row>
    <row r="355" spans="1:10" ht="17.25" customHeight="1">
      <c r="A355" s="7"/>
      <c r="B355" s="125" t="s">
        <v>192</v>
      </c>
      <c r="C355" s="99" t="s">
        <v>318</v>
      </c>
      <c r="D355" s="12">
        <v>2778</v>
      </c>
      <c r="E355" s="12">
        <v>0</v>
      </c>
      <c r="F355" s="12">
        <v>0</v>
      </c>
      <c r="G355" s="12">
        <f t="shared" si="88"/>
        <v>2778</v>
      </c>
      <c r="H355" s="12">
        <v>0</v>
      </c>
      <c r="I355" s="104">
        <f t="shared" si="90"/>
        <v>2778</v>
      </c>
      <c r="J355" s="104">
        <v>0</v>
      </c>
    </row>
    <row r="356" spans="1:10" ht="15" customHeight="1">
      <c r="A356" s="7"/>
      <c r="B356" s="125" t="s">
        <v>291</v>
      </c>
      <c r="C356" s="99" t="s">
        <v>292</v>
      </c>
      <c r="D356" s="12">
        <v>395</v>
      </c>
      <c r="E356" s="12">
        <v>0</v>
      </c>
      <c r="F356" s="12">
        <v>0</v>
      </c>
      <c r="G356" s="12">
        <f t="shared" si="88"/>
        <v>395</v>
      </c>
      <c r="H356" s="12">
        <v>0</v>
      </c>
      <c r="I356" s="104">
        <f t="shared" si="90"/>
        <v>395</v>
      </c>
      <c r="J356" s="104">
        <v>0</v>
      </c>
    </row>
    <row r="357" spans="1:10" ht="15.75" customHeight="1">
      <c r="A357" s="7"/>
      <c r="B357" s="121" t="s">
        <v>319</v>
      </c>
      <c r="C357" s="99" t="s">
        <v>293</v>
      </c>
      <c r="D357" s="12">
        <v>244</v>
      </c>
      <c r="E357" s="12">
        <v>0</v>
      </c>
      <c r="F357" s="12">
        <v>0</v>
      </c>
      <c r="G357" s="12">
        <f t="shared" si="88"/>
        <v>244</v>
      </c>
      <c r="H357" s="12">
        <v>0</v>
      </c>
      <c r="I357" s="104">
        <f t="shared" si="90"/>
        <v>244</v>
      </c>
      <c r="J357" s="104">
        <v>0</v>
      </c>
    </row>
    <row r="358" spans="1:10" ht="16.5" customHeight="1">
      <c r="A358" s="7"/>
      <c r="B358" s="121" t="s">
        <v>285</v>
      </c>
      <c r="C358" s="99" t="s">
        <v>286</v>
      </c>
      <c r="D358" s="12">
        <v>507</v>
      </c>
      <c r="E358" s="12">
        <v>0</v>
      </c>
      <c r="F358" s="12">
        <v>0</v>
      </c>
      <c r="G358" s="12">
        <f t="shared" si="88"/>
        <v>507</v>
      </c>
      <c r="H358" s="12">
        <v>0</v>
      </c>
      <c r="I358" s="104">
        <f t="shared" si="90"/>
        <v>507</v>
      </c>
      <c r="J358" s="104">
        <v>0</v>
      </c>
    </row>
    <row r="359" spans="1:10" ht="16.5" customHeight="1">
      <c r="A359" s="7"/>
      <c r="B359" s="121" t="s">
        <v>346</v>
      </c>
      <c r="C359" s="99" t="s">
        <v>297</v>
      </c>
      <c r="D359" s="12">
        <v>0</v>
      </c>
      <c r="E359" s="12">
        <v>0</v>
      </c>
      <c r="F359" s="12">
        <v>0</v>
      </c>
      <c r="G359" s="12">
        <f t="shared" si="88"/>
        <v>0</v>
      </c>
      <c r="H359" s="12">
        <v>0</v>
      </c>
      <c r="I359" s="104">
        <f>G359-H359</f>
        <v>0</v>
      </c>
      <c r="J359" s="104">
        <v>0</v>
      </c>
    </row>
    <row r="360" spans="1:11" ht="15.75" customHeight="1">
      <c r="A360" s="7"/>
      <c r="B360" s="121" t="s">
        <v>321</v>
      </c>
      <c r="C360" s="99" t="s">
        <v>298</v>
      </c>
      <c r="D360" s="12">
        <v>445</v>
      </c>
      <c r="E360" s="12">
        <v>0</v>
      </c>
      <c r="F360" s="12">
        <v>0</v>
      </c>
      <c r="G360" s="12">
        <f t="shared" si="88"/>
        <v>445</v>
      </c>
      <c r="H360" s="12">
        <v>0</v>
      </c>
      <c r="I360" s="104">
        <f t="shared" si="90"/>
        <v>445</v>
      </c>
      <c r="J360" s="104">
        <v>0</v>
      </c>
      <c r="K360" s="295"/>
    </row>
    <row r="361" spans="1:12" s="20" customFormat="1" ht="14.25" customHeight="1">
      <c r="A361" s="185" t="s">
        <v>357</v>
      </c>
      <c r="B361" s="185"/>
      <c r="C361" s="169" t="s">
        <v>358</v>
      </c>
      <c r="D361" s="167">
        <f>D362+D363+D364+D365+D366+D367+D368+D369+D370+D371+D372+D373+D374</f>
        <v>648000</v>
      </c>
      <c r="E361" s="167">
        <f aca="true" t="shared" si="91" ref="E361:J361">E362+E363+E364+E365+E366+E367+E368+E369+E370+E371+E372+E373+E374</f>
        <v>10600</v>
      </c>
      <c r="F361" s="167">
        <f t="shared" si="91"/>
        <v>10600</v>
      </c>
      <c r="G361" s="167">
        <f t="shared" si="91"/>
        <v>648000</v>
      </c>
      <c r="H361" s="167">
        <f t="shared" si="91"/>
        <v>0</v>
      </c>
      <c r="I361" s="167">
        <f t="shared" si="91"/>
        <v>641600</v>
      </c>
      <c r="J361" s="167">
        <f t="shared" si="91"/>
        <v>0</v>
      </c>
      <c r="L361" s="295"/>
    </row>
    <row r="362" spans="1:10" ht="15.75" customHeight="1">
      <c r="A362" s="121"/>
      <c r="B362" s="121" t="s">
        <v>287</v>
      </c>
      <c r="C362" s="99" t="s">
        <v>468</v>
      </c>
      <c r="D362" s="12">
        <v>427975</v>
      </c>
      <c r="E362" s="12">
        <v>0</v>
      </c>
      <c r="F362" s="12">
        <v>0</v>
      </c>
      <c r="G362" s="12">
        <f t="shared" si="88"/>
        <v>427975</v>
      </c>
      <c r="H362" s="12">
        <v>0</v>
      </c>
      <c r="I362" s="104">
        <f aca="true" t="shared" si="92" ref="I362:I374">G362-H362</f>
        <v>427975</v>
      </c>
      <c r="J362" s="104">
        <v>0</v>
      </c>
    </row>
    <row r="363" spans="1:10" ht="13.5" customHeight="1">
      <c r="A363" s="6"/>
      <c r="B363" s="121" t="s">
        <v>289</v>
      </c>
      <c r="C363" s="99" t="s">
        <v>177</v>
      </c>
      <c r="D363" s="16">
        <v>36166</v>
      </c>
      <c r="E363" s="16">
        <v>0</v>
      </c>
      <c r="F363" s="16">
        <v>0</v>
      </c>
      <c r="G363" s="12">
        <f t="shared" si="88"/>
        <v>36166</v>
      </c>
      <c r="H363" s="12">
        <v>0</v>
      </c>
      <c r="I363" s="104">
        <f t="shared" si="92"/>
        <v>36166</v>
      </c>
      <c r="J363" s="104">
        <v>0</v>
      </c>
    </row>
    <row r="364" spans="1:10" ht="12.75" customHeight="1">
      <c r="A364" s="7"/>
      <c r="B364" s="125" t="s">
        <v>192</v>
      </c>
      <c r="C364" s="99" t="s">
        <v>318</v>
      </c>
      <c r="D364" s="12">
        <v>78924</v>
      </c>
      <c r="E364" s="12">
        <v>0</v>
      </c>
      <c r="F364" s="12">
        <v>0</v>
      </c>
      <c r="G364" s="12">
        <f t="shared" si="88"/>
        <v>78924</v>
      </c>
      <c r="H364" s="12">
        <v>0</v>
      </c>
      <c r="I364" s="104">
        <f t="shared" si="92"/>
        <v>78924</v>
      </c>
      <c r="J364" s="104">
        <v>0</v>
      </c>
    </row>
    <row r="365" spans="1:10" ht="14.25" customHeight="1">
      <c r="A365" s="121"/>
      <c r="B365" s="125" t="s">
        <v>291</v>
      </c>
      <c r="C365" s="99" t="s">
        <v>292</v>
      </c>
      <c r="D365" s="12">
        <v>13479</v>
      </c>
      <c r="E365" s="12">
        <v>0</v>
      </c>
      <c r="F365" s="12">
        <v>0</v>
      </c>
      <c r="G365" s="12">
        <f t="shared" si="88"/>
        <v>13479</v>
      </c>
      <c r="H365" s="12">
        <v>0</v>
      </c>
      <c r="I365" s="104">
        <f t="shared" si="92"/>
        <v>13479</v>
      </c>
      <c r="J365" s="104">
        <v>0</v>
      </c>
    </row>
    <row r="366" spans="1:10" ht="14.25" customHeight="1">
      <c r="A366" s="121"/>
      <c r="B366" s="298" t="s">
        <v>506</v>
      </c>
      <c r="C366" s="43" t="s">
        <v>513</v>
      </c>
      <c r="D366" s="12">
        <v>0</v>
      </c>
      <c r="E366" s="12">
        <v>6400</v>
      </c>
      <c r="F366" s="12">
        <v>0</v>
      </c>
      <c r="G366" s="12">
        <f t="shared" si="88"/>
        <v>6400</v>
      </c>
      <c r="H366" s="12"/>
      <c r="I366" s="104"/>
      <c r="J366" s="104"/>
    </row>
    <row r="367" spans="1:10" ht="15" customHeight="1">
      <c r="A367" s="121"/>
      <c r="B367" s="121" t="s">
        <v>319</v>
      </c>
      <c r="C367" s="99" t="s">
        <v>226</v>
      </c>
      <c r="D367" s="12">
        <v>11081</v>
      </c>
      <c r="E367" s="12">
        <v>2000</v>
      </c>
      <c r="F367" s="12">
        <v>0</v>
      </c>
      <c r="G367" s="12">
        <f t="shared" si="88"/>
        <v>13081</v>
      </c>
      <c r="H367" s="12">
        <v>0</v>
      </c>
      <c r="I367" s="104">
        <f t="shared" si="92"/>
        <v>13081</v>
      </c>
      <c r="J367" s="104">
        <v>0</v>
      </c>
    </row>
    <row r="368" spans="1:10" ht="15" customHeight="1">
      <c r="A368" s="121"/>
      <c r="B368" s="121" t="s">
        <v>304</v>
      </c>
      <c r="C368" s="99" t="s">
        <v>294</v>
      </c>
      <c r="D368" s="12">
        <v>30210</v>
      </c>
      <c r="E368" s="12">
        <v>0</v>
      </c>
      <c r="F368" s="12">
        <v>0</v>
      </c>
      <c r="G368" s="12">
        <f t="shared" si="88"/>
        <v>30210</v>
      </c>
      <c r="H368" s="12">
        <v>0</v>
      </c>
      <c r="I368" s="104">
        <f t="shared" si="92"/>
        <v>30210</v>
      </c>
      <c r="J368" s="104">
        <v>0</v>
      </c>
    </row>
    <row r="369" spans="1:10" ht="15" customHeight="1">
      <c r="A369" s="121"/>
      <c r="B369" s="121" t="s">
        <v>285</v>
      </c>
      <c r="C369" s="99" t="s">
        <v>286</v>
      </c>
      <c r="D369" s="12">
        <v>28372</v>
      </c>
      <c r="E369" s="12">
        <v>2200</v>
      </c>
      <c r="F369" s="12">
        <v>6400</v>
      </c>
      <c r="G369" s="12">
        <f t="shared" si="88"/>
        <v>24172</v>
      </c>
      <c r="H369" s="12">
        <v>0</v>
      </c>
      <c r="I369" s="104">
        <f t="shared" si="92"/>
        <v>24172</v>
      </c>
      <c r="J369" s="104">
        <v>0</v>
      </c>
    </row>
    <row r="370" spans="1:10" ht="14.25" customHeight="1">
      <c r="A370" s="121"/>
      <c r="B370" s="121" t="s">
        <v>320</v>
      </c>
      <c r="C370" s="99" t="s">
        <v>296</v>
      </c>
      <c r="D370" s="12">
        <v>2000</v>
      </c>
      <c r="E370" s="12">
        <v>0</v>
      </c>
      <c r="F370" s="12">
        <v>0</v>
      </c>
      <c r="G370" s="12">
        <f t="shared" si="88"/>
        <v>2000</v>
      </c>
      <c r="H370" s="12">
        <v>0</v>
      </c>
      <c r="I370" s="104">
        <f t="shared" si="92"/>
        <v>2000</v>
      </c>
      <c r="J370" s="104">
        <v>0</v>
      </c>
    </row>
    <row r="371" spans="1:10" ht="14.25" customHeight="1">
      <c r="A371" s="121"/>
      <c r="B371" s="121" t="s">
        <v>346</v>
      </c>
      <c r="C371" s="99" t="s">
        <v>297</v>
      </c>
      <c r="D371" s="12">
        <v>2000</v>
      </c>
      <c r="E371" s="12">
        <v>0</v>
      </c>
      <c r="F371" s="12">
        <v>2000</v>
      </c>
      <c r="G371" s="12">
        <f t="shared" si="88"/>
        <v>0</v>
      </c>
      <c r="H371" s="12">
        <v>0</v>
      </c>
      <c r="I371" s="104">
        <f t="shared" si="92"/>
        <v>0</v>
      </c>
      <c r="J371" s="104">
        <v>0</v>
      </c>
    </row>
    <row r="372" spans="1:10" ht="14.25" customHeight="1">
      <c r="A372" s="121"/>
      <c r="B372" s="121" t="s">
        <v>321</v>
      </c>
      <c r="C372" s="99" t="s">
        <v>298</v>
      </c>
      <c r="D372" s="12">
        <v>15593</v>
      </c>
      <c r="E372" s="12">
        <v>0</v>
      </c>
      <c r="F372" s="12">
        <v>0</v>
      </c>
      <c r="G372" s="12">
        <f t="shared" si="88"/>
        <v>15593</v>
      </c>
      <c r="H372" s="12">
        <v>0</v>
      </c>
      <c r="I372" s="104">
        <f t="shared" si="92"/>
        <v>15593</v>
      </c>
      <c r="J372" s="104">
        <v>0</v>
      </c>
    </row>
    <row r="373" spans="1:10" ht="12.75" customHeight="1">
      <c r="A373" s="121"/>
      <c r="B373" s="121" t="s">
        <v>305</v>
      </c>
      <c r="C373" s="99" t="s">
        <v>306</v>
      </c>
      <c r="D373" s="12">
        <v>2200</v>
      </c>
      <c r="E373" s="12">
        <v>0</v>
      </c>
      <c r="F373" s="12">
        <v>2200</v>
      </c>
      <c r="G373" s="12">
        <f t="shared" si="88"/>
        <v>0</v>
      </c>
      <c r="H373" s="12">
        <v>0</v>
      </c>
      <c r="I373" s="104">
        <f t="shared" si="92"/>
        <v>0</v>
      </c>
      <c r="J373" s="104">
        <v>0</v>
      </c>
    </row>
    <row r="374" spans="1:10" ht="15" customHeight="1">
      <c r="A374" s="121"/>
      <c r="B374" s="121" t="s">
        <v>322</v>
      </c>
      <c r="C374" s="99" t="s">
        <v>14</v>
      </c>
      <c r="D374" s="12">
        <v>0</v>
      </c>
      <c r="E374" s="12">
        <v>0</v>
      </c>
      <c r="F374" s="12">
        <v>0</v>
      </c>
      <c r="G374" s="12">
        <f t="shared" si="88"/>
        <v>0</v>
      </c>
      <c r="H374" s="12">
        <v>0</v>
      </c>
      <c r="I374" s="104">
        <f t="shared" si="92"/>
        <v>0</v>
      </c>
      <c r="J374" s="104">
        <v>0</v>
      </c>
    </row>
    <row r="375" spans="1:10" s="20" customFormat="1" ht="24" customHeight="1">
      <c r="A375" s="198" t="s">
        <v>86</v>
      </c>
      <c r="B375" s="198"/>
      <c r="C375" s="127" t="s">
        <v>247</v>
      </c>
      <c r="D375" s="80">
        <f aca="true" t="shared" si="93" ref="D375:J375">D376+D389+D404+D419+D423+D428</f>
        <v>2831977</v>
      </c>
      <c r="E375" s="80">
        <f t="shared" si="93"/>
        <v>47943</v>
      </c>
      <c r="F375" s="80">
        <f t="shared" si="93"/>
        <v>42616</v>
      </c>
      <c r="G375" s="299">
        <f t="shared" si="88"/>
        <v>2837304</v>
      </c>
      <c r="H375" s="80">
        <f t="shared" si="93"/>
        <v>0</v>
      </c>
      <c r="I375" s="80">
        <f t="shared" si="93"/>
        <v>2835804</v>
      </c>
      <c r="J375" s="80">
        <f t="shared" si="93"/>
        <v>1500</v>
      </c>
    </row>
    <row r="376" spans="1:10" ht="23.25" customHeight="1">
      <c r="A376" s="185" t="s">
        <v>276</v>
      </c>
      <c r="B376" s="199"/>
      <c r="C376" s="169" t="s">
        <v>87</v>
      </c>
      <c r="D376" s="167">
        <f>D377+D378+D379+D380+D381+D382+D383+D384+D385+D386+D387+D388</f>
        <v>1101400</v>
      </c>
      <c r="E376" s="167">
        <f aca="true" t="shared" si="94" ref="E376:J376">E377+E378+E379+E380+E381+E382+E383+E384+E385+E386+E387+E388</f>
        <v>20000</v>
      </c>
      <c r="F376" s="167">
        <f t="shared" si="94"/>
        <v>20000</v>
      </c>
      <c r="G376" s="300">
        <f t="shared" si="88"/>
        <v>1101400</v>
      </c>
      <c r="H376" s="167">
        <f t="shared" si="94"/>
        <v>0</v>
      </c>
      <c r="I376" s="167">
        <f t="shared" si="94"/>
        <v>1101400</v>
      </c>
      <c r="J376" s="167">
        <f t="shared" si="94"/>
        <v>0</v>
      </c>
    </row>
    <row r="377" spans="1:10" s="19" customFormat="1" ht="15.75" customHeight="1">
      <c r="A377" s="7"/>
      <c r="B377" s="7" t="s">
        <v>332</v>
      </c>
      <c r="C377" s="99" t="s">
        <v>220</v>
      </c>
      <c r="D377" s="16">
        <v>2000</v>
      </c>
      <c r="E377" s="16">
        <v>0</v>
      </c>
      <c r="F377" s="16">
        <v>2000</v>
      </c>
      <c r="G377" s="12">
        <f t="shared" si="88"/>
        <v>0</v>
      </c>
      <c r="H377" s="16">
        <v>0</v>
      </c>
      <c r="I377" s="104">
        <f aca="true" t="shared" si="95" ref="I377:I388">G377</f>
        <v>0</v>
      </c>
      <c r="J377" s="16">
        <v>0</v>
      </c>
    </row>
    <row r="378" spans="1:10" ht="14.25" customHeight="1">
      <c r="A378" s="121"/>
      <c r="B378" s="121" t="s">
        <v>287</v>
      </c>
      <c r="C378" s="99" t="s">
        <v>468</v>
      </c>
      <c r="D378" s="12">
        <v>634177</v>
      </c>
      <c r="E378" s="12">
        <v>0</v>
      </c>
      <c r="F378" s="12">
        <v>0</v>
      </c>
      <c r="G378" s="12">
        <f t="shared" si="88"/>
        <v>634177</v>
      </c>
      <c r="H378" s="12">
        <v>0</v>
      </c>
      <c r="I378" s="104">
        <f t="shared" si="95"/>
        <v>634177</v>
      </c>
      <c r="J378" s="104">
        <v>0</v>
      </c>
    </row>
    <row r="379" spans="1:10" ht="15" customHeight="1">
      <c r="A379" s="121"/>
      <c r="B379" s="121" t="s">
        <v>289</v>
      </c>
      <c r="C379" s="99" t="s">
        <v>177</v>
      </c>
      <c r="D379" s="12">
        <v>45698</v>
      </c>
      <c r="E379" s="12">
        <v>0</v>
      </c>
      <c r="F379" s="12">
        <v>0</v>
      </c>
      <c r="G379" s="12">
        <f t="shared" si="88"/>
        <v>45698</v>
      </c>
      <c r="H379" s="12">
        <v>0</v>
      </c>
      <c r="I379" s="104">
        <f t="shared" si="95"/>
        <v>45698</v>
      </c>
      <c r="J379" s="104">
        <v>0</v>
      </c>
    </row>
    <row r="380" spans="1:10" ht="15" customHeight="1">
      <c r="A380" s="121"/>
      <c r="B380" s="125" t="s">
        <v>290</v>
      </c>
      <c r="C380" s="99" t="s">
        <v>318</v>
      </c>
      <c r="D380" s="12">
        <v>120500</v>
      </c>
      <c r="E380" s="12">
        <v>0</v>
      </c>
      <c r="F380" s="12">
        <v>0</v>
      </c>
      <c r="G380" s="12">
        <f t="shared" si="88"/>
        <v>120500</v>
      </c>
      <c r="H380" s="12">
        <v>0</v>
      </c>
      <c r="I380" s="104">
        <f t="shared" si="95"/>
        <v>120500</v>
      </c>
      <c r="J380" s="104">
        <v>0</v>
      </c>
    </row>
    <row r="381" spans="1:10" ht="15" customHeight="1">
      <c r="A381" s="121"/>
      <c r="B381" s="125" t="s">
        <v>291</v>
      </c>
      <c r="C381" s="99" t="s">
        <v>292</v>
      </c>
      <c r="D381" s="12">
        <v>17000</v>
      </c>
      <c r="E381" s="12">
        <v>0</v>
      </c>
      <c r="F381" s="12">
        <v>0</v>
      </c>
      <c r="G381" s="12">
        <f t="shared" si="88"/>
        <v>17000</v>
      </c>
      <c r="H381" s="12">
        <v>0</v>
      </c>
      <c r="I381" s="104">
        <f t="shared" si="95"/>
        <v>17000</v>
      </c>
      <c r="J381" s="104">
        <v>0</v>
      </c>
    </row>
    <row r="382" spans="1:10" ht="15" customHeight="1">
      <c r="A382" s="121"/>
      <c r="B382" s="125" t="s">
        <v>319</v>
      </c>
      <c r="C382" s="99" t="s">
        <v>226</v>
      </c>
      <c r="D382" s="12">
        <v>139605</v>
      </c>
      <c r="E382" s="12">
        <v>0</v>
      </c>
      <c r="F382" s="12">
        <v>18000</v>
      </c>
      <c r="G382" s="12">
        <f t="shared" si="88"/>
        <v>121605</v>
      </c>
      <c r="H382" s="12">
        <v>0</v>
      </c>
      <c r="I382" s="104">
        <f t="shared" si="95"/>
        <v>121605</v>
      </c>
      <c r="J382" s="104">
        <v>0</v>
      </c>
    </row>
    <row r="383" spans="1:10" ht="14.25" customHeight="1">
      <c r="A383" s="121"/>
      <c r="B383" s="125" t="s">
        <v>337</v>
      </c>
      <c r="C383" s="99" t="s">
        <v>243</v>
      </c>
      <c r="D383" s="12">
        <v>62000</v>
      </c>
      <c r="E383" s="12">
        <v>0</v>
      </c>
      <c r="F383" s="12">
        <v>0</v>
      </c>
      <c r="G383" s="12">
        <f t="shared" si="88"/>
        <v>62000</v>
      </c>
      <c r="H383" s="12">
        <v>0</v>
      </c>
      <c r="I383" s="104">
        <f t="shared" si="95"/>
        <v>62000</v>
      </c>
      <c r="J383" s="104">
        <v>0</v>
      </c>
    </row>
    <row r="384" spans="1:10" ht="13.5" customHeight="1">
      <c r="A384" s="121"/>
      <c r="B384" s="125" t="s">
        <v>304</v>
      </c>
      <c r="C384" s="99" t="s">
        <v>294</v>
      </c>
      <c r="D384" s="12">
        <v>16400</v>
      </c>
      <c r="E384" s="12">
        <v>0</v>
      </c>
      <c r="F384" s="12">
        <v>0</v>
      </c>
      <c r="G384" s="12">
        <f t="shared" si="88"/>
        <v>16400</v>
      </c>
      <c r="H384" s="12">
        <v>0</v>
      </c>
      <c r="I384" s="104">
        <f t="shared" si="95"/>
        <v>16400</v>
      </c>
      <c r="J384" s="104">
        <v>0</v>
      </c>
    </row>
    <row r="385" spans="1:10" ht="15" customHeight="1">
      <c r="A385" s="121"/>
      <c r="B385" s="125" t="s">
        <v>285</v>
      </c>
      <c r="C385" s="99" t="s">
        <v>286</v>
      </c>
      <c r="D385" s="12">
        <v>26600</v>
      </c>
      <c r="E385" s="12">
        <v>20000</v>
      </c>
      <c r="F385" s="12">
        <v>0</v>
      </c>
      <c r="G385" s="12">
        <f t="shared" si="88"/>
        <v>46600</v>
      </c>
      <c r="H385" s="12">
        <v>0</v>
      </c>
      <c r="I385" s="104">
        <f t="shared" si="95"/>
        <v>46600</v>
      </c>
      <c r="J385" s="104">
        <v>0</v>
      </c>
    </row>
    <row r="386" spans="1:10" ht="14.25" customHeight="1">
      <c r="A386" s="121"/>
      <c r="B386" s="125" t="s">
        <v>320</v>
      </c>
      <c r="C386" s="99" t="s">
        <v>296</v>
      </c>
      <c r="D386" s="12">
        <v>2500</v>
      </c>
      <c r="E386" s="12">
        <v>0</v>
      </c>
      <c r="F386" s="12">
        <v>0</v>
      </c>
      <c r="G386" s="12">
        <f t="shared" si="88"/>
        <v>2500</v>
      </c>
      <c r="H386" s="12">
        <v>0</v>
      </c>
      <c r="I386" s="104">
        <f t="shared" si="95"/>
        <v>2500</v>
      </c>
      <c r="J386" s="104">
        <v>0</v>
      </c>
    </row>
    <row r="387" spans="1:10" ht="15" customHeight="1">
      <c r="A387" s="121"/>
      <c r="B387" s="125" t="s">
        <v>346</v>
      </c>
      <c r="C387" s="99" t="s">
        <v>297</v>
      </c>
      <c r="D387" s="12">
        <v>1000</v>
      </c>
      <c r="E387" s="12">
        <v>0</v>
      </c>
      <c r="F387" s="12">
        <v>0</v>
      </c>
      <c r="G387" s="12">
        <f t="shared" si="88"/>
        <v>1000</v>
      </c>
      <c r="H387" s="12">
        <v>0</v>
      </c>
      <c r="I387" s="104">
        <f t="shared" si="95"/>
        <v>1000</v>
      </c>
      <c r="J387" s="104">
        <v>0</v>
      </c>
    </row>
    <row r="388" spans="1:10" ht="13.5" customHeight="1">
      <c r="A388" s="121"/>
      <c r="B388" s="125" t="s">
        <v>321</v>
      </c>
      <c r="C388" s="99" t="s">
        <v>298</v>
      </c>
      <c r="D388" s="12">
        <v>33920</v>
      </c>
      <c r="E388" s="12">
        <v>0</v>
      </c>
      <c r="F388" s="12">
        <v>0</v>
      </c>
      <c r="G388" s="12">
        <f t="shared" si="88"/>
        <v>33920</v>
      </c>
      <c r="H388" s="12">
        <v>0</v>
      </c>
      <c r="I388" s="104">
        <f t="shared" si="95"/>
        <v>33920</v>
      </c>
      <c r="J388" s="104">
        <v>0</v>
      </c>
    </row>
    <row r="389" spans="1:10" ht="14.25" customHeight="1">
      <c r="A389" s="185" t="s">
        <v>90</v>
      </c>
      <c r="B389" s="199"/>
      <c r="C389" s="169" t="s">
        <v>248</v>
      </c>
      <c r="D389" s="167">
        <f aca="true" t="shared" si="96" ref="D389:I389">D390+D391+D392+D393+D394+D395+D396+D397+D398+D399+D400+D401+D402+D403</f>
        <v>410000</v>
      </c>
      <c r="E389" s="167">
        <f t="shared" si="96"/>
        <v>500</v>
      </c>
      <c r="F389" s="167">
        <f t="shared" si="96"/>
        <v>500</v>
      </c>
      <c r="G389" s="300">
        <f t="shared" si="88"/>
        <v>410000</v>
      </c>
      <c r="H389" s="167">
        <f t="shared" si="96"/>
        <v>0</v>
      </c>
      <c r="I389" s="167">
        <f t="shared" si="96"/>
        <v>410000</v>
      </c>
      <c r="J389" s="167">
        <f>J390+J391+J392+J393+J394+J396+J397+J398+J399+J400+J401+J402+J403</f>
        <v>0</v>
      </c>
    </row>
    <row r="390" spans="1:10" s="19" customFormat="1" ht="14.25" customHeight="1">
      <c r="A390" s="7"/>
      <c r="B390" s="7" t="s">
        <v>332</v>
      </c>
      <c r="C390" s="99" t="s">
        <v>220</v>
      </c>
      <c r="D390" s="16">
        <v>1200</v>
      </c>
      <c r="E390" s="16">
        <v>0</v>
      </c>
      <c r="F390" s="16">
        <v>0</v>
      </c>
      <c r="G390" s="12">
        <f t="shared" si="88"/>
        <v>1200</v>
      </c>
      <c r="H390" s="16">
        <v>0</v>
      </c>
      <c r="I390" s="104">
        <f aca="true" t="shared" si="97" ref="I390:I403">G390</f>
        <v>1200</v>
      </c>
      <c r="J390" s="16">
        <v>0</v>
      </c>
    </row>
    <row r="391" spans="1:10" ht="12.75" customHeight="1">
      <c r="A391" s="121"/>
      <c r="B391" s="121" t="s">
        <v>287</v>
      </c>
      <c r="C391" s="99" t="s">
        <v>191</v>
      </c>
      <c r="D391" s="16">
        <v>279632</v>
      </c>
      <c r="E391" s="16">
        <v>0</v>
      </c>
      <c r="F391" s="16">
        <v>0</v>
      </c>
      <c r="G391" s="12">
        <f t="shared" si="88"/>
        <v>279632</v>
      </c>
      <c r="H391" s="12">
        <v>0</v>
      </c>
      <c r="I391" s="104">
        <f t="shared" si="97"/>
        <v>279632</v>
      </c>
      <c r="J391" s="104">
        <v>0</v>
      </c>
    </row>
    <row r="392" spans="1:10" ht="13.5" customHeight="1">
      <c r="A392" s="121"/>
      <c r="B392" s="121" t="s">
        <v>289</v>
      </c>
      <c r="C392" s="99" t="s">
        <v>177</v>
      </c>
      <c r="D392" s="12">
        <v>22265</v>
      </c>
      <c r="E392" s="12">
        <v>0</v>
      </c>
      <c r="F392" s="12">
        <v>0</v>
      </c>
      <c r="G392" s="12">
        <f t="shared" si="88"/>
        <v>22265</v>
      </c>
      <c r="H392" s="12">
        <v>0</v>
      </c>
      <c r="I392" s="104">
        <f t="shared" si="97"/>
        <v>22265</v>
      </c>
      <c r="J392" s="104">
        <v>0</v>
      </c>
    </row>
    <row r="393" spans="1:10" ht="14.25" customHeight="1">
      <c r="A393" s="121"/>
      <c r="B393" s="125" t="s">
        <v>192</v>
      </c>
      <c r="C393" s="99" t="s">
        <v>318</v>
      </c>
      <c r="D393" s="12">
        <v>53526</v>
      </c>
      <c r="E393" s="12">
        <v>0</v>
      </c>
      <c r="F393" s="12">
        <v>0</v>
      </c>
      <c r="G393" s="12">
        <f t="shared" si="88"/>
        <v>53526</v>
      </c>
      <c r="H393" s="12">
        <v>0</v>
      </c>
      <c r="I393" s="104">
        <f t="shared" si="97"/>
        <v>53526</v>
      </c>
      <c r="J393" s="104">
        <v>0</v>
      </c>
    </row>
    <row r="394" spans="1:10" ht="14.25" customHeight="1">
      <c r="A394" s="121"/>
      <c r="B394" s="125" t="s">
        <v>291</v>
      </c>
      <c r="C394" s="99" t="s">
        <v>292</v>
      </c>
      <c r="D394" s="12">
        <v>7397</v>
      </c>
      <c r="E394" s="12">
        <v>0</v>
      </c>
      <c r="F394" s="12">
        <v>0</v>
      </c>
      <c r="G394" s="12">
        <f t="shared" si="88"/>
        <v>7397</v>
      </c>
      <c r="H394" s="12">
        <v>0</v>
      </c>
      <c r="I394" s="104">
        <f t="shared" si="97"/>
        <v>7397</v>
      </c>
      <c r="J394" s="104">
        <v>0</v>
      </c>
    </row>
    <row r="395" spans="1:10" ht="14.25" customHeight="1">
      <c r="A395" s="121"/>
      <c r="B395" s="125" t="s">
        <v>506</v>
      </c>
      <c r="C395" s="99" t="s">
        <v>513</v>
      </c>
      <c r="D395" s="12">
        <v>500</v>
      </c>
      <c r="E395" s="12">
        <v>500</v>
      </c>
      <c r="F395" s="12">
        <v>0</v>
      </c>
      <c r="G395" s="12">
        <f t="shared" si="88"/>
        <v>1000</v>
      </c>
      <c r="H395" s="12">
        <v>0</v>
      </c>
      <c r="I395" s="12">
        <f>G395</f>
        <v>1000</v>
      </c>
      <c r="J395" s="104">
        <v>0</v>
      </c>
    </row>
    <row r="396" spans="1:10" ht="15" customHeight="1">
      <c r="A396" s="121"/>
      <c r="B396" s="125" t="s">
        <v>319</v>
      </c>
      <c r="C396" s="99" t="s">
        <v>226</v>
      </c>
      <c r="D396" s="12">
        <v>14755</v>
      </c>
      <c r="E396" s="12">
        <v>0</v>
      </c>
      <c r="F396" s="12">
        <v>500</v>
      </c>
      <c r="G396" s="12">
        <f t="shared" si="88"/>
        <v>14255</v>
      </c>
      <c r="H396" s="12">
        <v>0</v>
      </c>
      <c r="I396" s="12">
        <f>G396</f>
        <v>14255</v>
      </c>
      <c r="J396" s="104">
        <v>0</v>
      </c>
    </row>
    <row r="397" spans="1:10" ht="15.75" customHeight="1">
      <c r="A397" s="121"/>
      <c r="B397" s="125" t="s">
        <v>234</v>
      </c>
      <c r="C397" s="99" t="s">
        <v>249</v>
      </c>
      <c r="D397" s="12">
        <v>1500</v>
      </c>
      <c r="E397" s="12">
        <v>0</v>
      </c>
      <c r="F397" s="12">
        <v>0</v>
      </c>
      <c r="G397" s="12">
        <f t="shared" si="88"/>
        <v>1500</v>
      </c>
      <c r="H397" s="12">
        <v>0</v>
      </c>
      <c r="I397" s="104">
        <f t="shared" si="97"/>
        <v>1500</v>
      </c>
      <c r="J397" s="104">
        <v>0</v>
      </c>
    </row>
    <row r="398" spans="1:10" ht="14.25" customHeight="1">
      <c r="A398" s="121"/>
      <c r="B398" s="125" t="s">
        <v>304</v>
      </c>
      <c r="C398" s="99" t="s">
        <v>294</v>
      </c>
      <c r="D398" s="12">
        <v>3900</v>
      </c>
      <c r="E398" s="12">
        <v>0</v>
      </c>
      <c r="F398" s="12">
        <v>0</v>
      </c>
      <c r="G398" s="12">
        <f t="shared" si="88"/>
        <v>3900</v>
      </c>
      <c r="H398" s="12">
        <v>0</v>
      </c>
      <c r="I398" s="104">
        <f t="shared" si="97"/>
        <v>3900</v>
      </c>
      <c r="J398" s="104">
        <v>0</v>
      </c>
    </row>
    <row r="399" spans="1:10" ht="16.5" customHeight="1">
      <c r="A399" s="121"/>
      <c r="B399" s="125" t="s">
        <v>285</v>
      </c>
      <c r="C399" s="99" t="s">
        <v>286</v>
      </c>
      <c r="D399" s="12">
        <v>5000</v>
      </c>
      <c r="E399" s="12">
        <v>0</v>
      </c>
      <c r="F399" s="12">
        <v>0</v>
      </c>
      <c r="G399" s="12">
        <f t="shared" si="88"/>
        <v>5000</v>
      </c>
      <c r="H399" s="12">
        <v>0</v>
      </c>
      <c r="I399" s="104">
        <f t="shared" si="97"/>
        <v>5000</v>
      </c>
      <c r="J399" s="104">
        <v>0</v>
      </c>
    </row>
    <row r="400" spans="1:10" ht="15.75" customHeight="1">
      <c r="A400" s="121"/>
      <c r="B400" s="125" t="s">
        <v>508</v>
      </c>
      <c r="C400" s="99" t="s">
        <v>509</v>
      </c>
      <c r="D400" s="12">
        <v>2300</v>
      </c>
      <c r="E400" s="12">
        <v>0</v>
      </c>
      <c r="F400" s="12">
        <v>0</v>
      </c>
      <c r="G400" s="12">
        <f t="shared" si="88"/>
        <v>2300</v>
      </c>
      <c r="H400" s="12">
        <v>0</v>
      </c>
      <c r="I400" s="104">
        <f t="shared" si="97"/>
        <v>2300</v>
      </c>
      <c r="J400" s="104">
        <v>0</v>
      </c>
    </row>
    <row r="401" spans="1:10" ht="15" customHeight="1">
      <c r="A401" s="121"/>
      <c r="B401" s="121" t="s">
        <v>320</v>
      </c>
      <c r="C401" s="43" t="s">
        <v>296</v>
      </c>
      <c r="D401" s="12">
        <v>2000</v>
      </c>
      <c r="E401" s="12">
        <v>0</v>
      </c>
      <c r="F401" s="12">
        <v>0</v>
      </c>
      <c r="G401" s="12">
        <f t="shared" si="88"/>
        <v>2000</v>
      </c>
      <c r="H401" s="12">
        <v>0</v>
      </c>
      <c r="I401" s="104">
        <f t="shared" si="97"/>
        <v>2000</v>
      </c>
      <c r="J401" s="104">
        <v>0</v>
      </c>
    </row>
    <row r="402" spans="1:10" ht="15" customHeight="1">
      <c r="A402" s="121"/>
      <c r="B402" s="121" t="s">
        <v>321</v>
      </c>
      <c r="C402" s="43" t="s">
        <v>298</v>
      </c>
      <c r="D402" s="12">
        <v>14922</v>
      </c>
      <c r="E402" s="12">
        <v>0</v>
      </c>
      <c r="F402" s="12">
        <v>0</v>
      </c>
      <c r="G402" s="12">
        <f t="shared" si="88"/>
        <v>14922</v>
      </c>
      <c r="H402" s="12">
        <v>0</v>
      </c>
      <c r="I402" s="104">
        <f t="shared" si="97"/>
        <v>14922</v>
      </c>
      <c r="J402" s="104">
        <v>0</v>
      </c>
    </row>
    <row r="403" spans="1:10" ht="14.25" customHeight="1">
      <c r="A403" s="121"/>
      <c r="B403" s="121" t="s">
        <v>305</v>
      </c>
      <c r="C403" s="43" t="s">
        <v>306</v>
      </c>
      <c r="D403" s="12">
        <v>1103</v>
      </c>
      <c r="E403" s="12">
        <v>0</v>
      </c>
      <c r="F403" s="12">
        <v>0</v>
      </c>
      <c r="G403" s="12">
        <f t="shared" si="88"/>
        <v>1103</v>
      </c>
      <c r="H403" s="12">
        <v>0</v>
      </c>
      <c r="I403" s="104">
        <f t="shared" si="97"/>
        <v>1103</v>
      </c>
      <c r="J403" s="104">
        <v>0</v>
      </c>
    </row>
    <row r="404" spans="1:10" ht="15.75" customHeight="1">
      <c r="A404" s="185" t="s">
        <v>92</v>
      </c>
      <c r="B404" s="185"/>
      <c r="C404" s="169" t="s">
        <v>91</v>
      </c>
      <c r="D404" s="167">
        <f aca="true" t="shared" si="98" ref="D404:J404">D405+D406+D407+D408+D409+D411+D412+D413+D414+D415+D416+D417+D410+D418</f>
        <v>969536</v>
      </c>
      <c r="E404" s="167">
        <f t="shared" si="98"/>
        <v>5352</v>
      </c>
      <c r="F404" s="167">
        <f t="shared" si="98"/>
        <v>25</v>
      </c>
      <c r="G404" s="300">
        <f t="shared" si="88"/>
        <v>974863</v>
      </c>
      <c r="H404" s="167">
        <f t="shared" si="98"/>
        <v>0</v>
      </c>
      <c r="I404" s="167">
        <f t="shared" si="98"/>
        <v>974863</v>
      </c>
      <c r="J404" s="167">
        <f t="shared" si="98"/>
        <v>0</v>
      </c>
    </row>
    <row r="405" spans="1:10" s="19" customFormat="1" ht="13.5" customHeight="1">
      <c r="A405" s="7"/>
      <c r="B405" s="7" t="s">
        <v>332</v>
      </c>
      <c r="C405" s="43" t="s">
        <v>242</v>
      </c>
      <c r="D405" s="16">
        <v>500</v>
      </c>
      <c r="E405" s="16">
        <v>0</v>
      </c>
      <c r="F405" s="16">
        <v>0</v>
      </c>
      <c r="G405" s="12">
        <f t="shared" si="88"/>
        <v>500</v>
      </c>
      <c r="H405" s="16">
        <v>0</v>
      </c>
      <c r="I405" s="104">
        <f aca="true" t="shared" si="99" ref="I405:I416">G405</f>
        <v>500</v>
      </c>
      <c r="J405" s="16">
        <v>0</v>
      </c>
    </row>
    <row r="406" spans="1:10" ht="14.25" customHeight="1">
      <c r="A406" s="121"/>
      <c r="B406" s="121" t="s">
        <v>287</v>
      </c>
      <c r="C406" s="43" t="s">
        <v>468</v>
      </c>
      <c r="D406" s="12">
        <v>460522</v>
      </c>
      <c r="E406" s="12">
        <v>904</v>
      </c>
      <c r="F406" s="12">
        <v>25</v>
      </c>
      <c r="G406" s="12">
        <f t="shared" si="88"/>
        <v>461401</v>
      </c>
      <c r="H406" s="12">
        <v>0</v>
      </c>
      <c r="I406" s="104">
        <f t="shared" si="99"/>
        <v>461401</v>
      </c>
      <c r="J406" s="104">
        <v>0</v>
      </c>
    </row>
    <row r="407" spans="1:10" ht="15" customHeight="1">
      <c r="A407" s="121"/>
      <c r="B407" s="121" t="s">
        <v>289</v>
      </c>
      <c r="C407" s="43" t="s">
        <v>177</v>
      </c>
      <c r="D407" s="16">
        <v>35159</v>
      </c>
      <c r="E407" s="16">
        <v>25</v>
      </c>
      <c r="F407" s="16">
        <v>0</v>
      </c>
      <c r="G407" s="12">
        <f t="shared" si="88"/>
        <v>35184</v>
      </c>
      <c r="H407" s="12">
        <v>0</v>
      </c>
      <c r="I407" s="104">
        <f t="shared" si="99"/>
        <v>35184</v>
      </c>
      <c r="J407" s="104">
        <v>0</v>
      </c>
    </row>
    <row r="408" spans="1:10" ht="15" customHeight="1">
      <c r="A408" s="121"/>
      <c r="B408" s="125" t="s">
        <v>192</v>
      </c>
      <c r="C408" s="43" t="s">
        <v>184</v>
      </c>
      <c r="D408" s="16">
        <v>86157</v>
      </c>
      <c r="E408" s="16">
        <v>0</v>
      </c>
      <c r="F408" s="16">
        <v>0</v>
      </c>
      <c r="G408" s="12">
        <f t="shared" si="88"/>
        <v>86157</v>
      </c>
      <c r="H408" s="12">
        <v>0</v>
      </c>
      <c r="I408" s="104">
        <f t="shared" si="99"/>
        <v>86157</v>
      </c>
      <c r="J408" s="104">
        <v>0</v>
      </c>
    </row>
    <row r="409" spans="1:10" ht="13.5" customHeight="1">
      <c r="A409" s="121"/>
      <c r="B409" s="125" t="s">
        <v>291</v>
      </c>
      <c r="C409" s="43" t="s">
        <v>292</v>
      </c>
      <c r="D409" s="16">
        <v>11954</v>
      </c>
      <c r="E409" s="16">
        <v>0</v>
      </c>
      <c r="F409" s="16">
        <v>0</v>
      </c>
      <c r="G409" s="12">
        <f t="shared" si="88"/>
        <v>11954</v>
      </c>
      <c r="H409" s="12">
        <v>0</v>
      </c>
      <c r="I409" s="104">
        <f t="shared" si="99"/>
        <v>11954</v>
      </c>
      <c r="J409" s="104">
        <v>0</v>
      </c>
    </row>
    <row r="410" spans="1:10" ht="13.5" customHeight="1">
      <c r="A410" s="121"/>
      <c r="B410" s="125" t="s">
        <v>506</v>
      </c>
      <c r="C410" s="43" t="s">
        <v>513</v>
      </c>
      <c r="D410" s="16">
        <v>8804</v>
      </c>
      <c r="E410" s="16">
        <v>0</v>
      </c>
      <c r="F410" s="16">
        <v>0</v>
      </c>
      <c r="G410" s="12">
        <f aca="true" t="shared" si="100" ref="G410:G439">D410+E410-F410</f>
        <v>8804</v>
      </c>
      <c r="H410" s="12">
        <v>0</v>
      </c>
      <c r="I410" s="104">
        <f t="shared" si="99"/>
        <v>8804</v>
      </c>
      <c r="J410" s="104">
        <v>0</v>
      </c>
    </row>
    <row r="411" spans="1:10" ht="13.5" customHeight="1">
      <c r="A411" s="121"/>
      <c r="B411" s="125" t="s">
        <v>319</v>
      </c>
      <c r="C411" s="43" t="s">
        <v>226</v>
      </c>
      <c r="D411" s="16">
        <v>214566</v>
      </c>
      <c r="E411" s="16">
        <v>4423</v>
      </c>
      <c r="F411" s="16">
        <v>0</v>
      </c>
      <c r="G411" s="12">
        <f t="shared" si="100"/>
        <v>218989</v>
      </c>
      <c r="H411" s="12">
        <v>0</v>
      </c>
      <c r="I411" s="104">
        <f t="shared" si="99"/>
        <v>218989</v>
      </c>
      <c r="J411" s="104">
        <v>0</v>
      </c>
    </row>
    <row r="412" spans="1:10" ht="14.25" customHeight="1">
      <c r="A412" s="121"/>
      <c r="B412" s="125" t="s">
        <v>304</v>
      </c>
      <c r="C412" s="43" t="s">
        <v>294</v>
      </c>
      <c r="D412" s="16">
        <v>76740</v>
      </c>
      <c r="E412" s="16">
        <v>0</v>
      </c>
      <c r="F412" s="16">
        <v>0</v>
      </c>
      <c r="G412" s="12">
        <f t="shared" si="100"/>
        <v>76740</v>
      </c>
      <c r="H412" s="12">
        <v>0</v>
      </c>
      <c r="I412" s="104">
        <f t="shared" si="99"/>
        <v>76740</v>
      </c>
      <c r="J412" s="104">
        <v>0</v>
      </c>
    </row>
    <row r="413" spans="1:10" ht="14.25" customHeight="1">
      <c r="A413" s="121"/>
      <c r="B413" s="125" t="s">
        <v>285</v>
      </c>
      <c r="C413" s="43" t="s">
        <v>286</v>
      </c>
      <c r="D413" s="16">
        <v>45090</v>
      </c>
      <c r="E413" s="16">
        <v>0</v>
      </c>
      <c r="F413" s="16">
        <v>0</v>
      </c>
      <c r="G413" s="12">
        <f t="shared" si="100"/>
        <v>45090</v>
      </c>
      <c r="H413" s="12">
        <v>0</v>
      </c>
      <c r="I413" s="104">
        <f t="shared" si="99"/>
        <v>45090</v>
      </c>
      <c r="J413" s="104">
        <v>0</v>
      </c>
    </row>
    <row r="414" spans="1:10" ht="15" customHeight="1">
      <c r="A414" s="121"/>
      <c r="B414" s="121" t="s">
        <v>321</v>
      </c>
      <c r="C414" s="12" t="s">
        <v>298</v>
      </c>
      <c r="D414" s="16">
        <v>25898</v>
      </c>
      <c r="E414" s="16">
        <v>0</v>
      </c>
      <c r="F414" s="16">
        <v>0</v>
      </c>
      <c r="G414" s="12">
        <f t="shared" si="100"/>
        <v>25898</v>
      </c>
      <c r="H414" s="12">
        <v>0</v>
      </c>
      <c r="I414" s="104">
        <f t="shared" si="99"/>
        <v>25898</v>
      </c>
      <c r="J414" s="104">
        <v>0</v>
      </c>
    </row>
    <row r="415" spans="1:10" ht="13.5" customHeight="1">
      <c r="A415" s="121"/>
      <c r="B415" s="121" t="s">
        <v>305</v>
      </c>
      <c r="C415" s="12" t="s">
        <v>306</v>
      </c>
      <c r="D415" s="16">
        <v>4146</v>
      </c>
      <c r="E415" s="16">
        <v>0</v>
      </c>
      <c r="F415" s="16">
        <v>0</v>
      </c>
      <c r="G415" s="12">
        <f t="shared" si="100"/>
        <v>4146</v>
      </c>
      <c r="H415" s="12">
        <v>0</v>
      </c>
      <c r="I415" s="104">
        <f t="shared" si="99"/>
        <v>4146</v>
      </c>
      <c r="J415" s="104">
        <v>0</v>
      </c>
    </row>
    <row r="416" spans="1:10" ht="13.5" customHeight="1">
      <c r="A416" s="121"/>
      <c r="B416" s="121" t="s">
        <v>348</v>
      </c>
      <c r="C416" s="12" t="s">
        <v>462</v>
      </c>
      <c r="D416" s="16">
        <v>0</v>
      </c>
      <c r="E416" s="16">
        <v>0</v>
      </c>
      <c r="F416" s="16">
        <v>0</v>
      </c>
      <c r="G416" s="12">
        <f t="shared" si="100"/>
        <v>0</v>
      </c>
      <c r="H416" s="12">
        <v>0</v>
      </c>
      <c r="I416" s="104">
        <f t="shared" si="99"/>
        <v>0</v>
      </c>
      <c r="J416" s="104">
        <v>0</v>
      </c>
    </row>
    <row r="417" spans="1:10" ht="13.5" customHeight="1">
      <c r="A417" s="121"/>
      <c r="B417" s="121" t="s">
        <v>585</v>
      </c>
      <c r="C417" s="12" t="s">
        <v>462</v>
      </c>
      <c r="D417" s="16">
        <v>0</v>
      </c>
      <c r="E417" s="16">
        <v>0</v>
      </c>
      <c r="F417" s="16">
        <v>0</v>
      </c>
      <c r="G417" s="12">
        <f t="shared" si="100"/>
        <v>0</v>
      </c>
      <c r="H417" s="12">
        <v>0</v>
      </c>
      <c r="I417" s="104">
        <f>G417</f>
        <v>0</v>
      </c>
      <c r="J417" s="104">
        <v>0</v>
      </c>
    </row>
    <row r="418" spans="1:10" ht="13.5" customHeight="1">
      <c r="A418" s="121"/>
      <c r="B418" s="121" t="s">
        <v>453</v>
      </c>
      <c r="C418" s="12" t="s">
        <v>462</v>
      </c>
      <c r="D418" s="16">
        <v>0</v>
      </c>
      <c r="E418" s="16">
        <v>0</v>
      </c>
      <c r="F418" s="16">
        <v>0</v>
      </c>
      <c r="G418" s="12">
        <f t="shared" si="100"/>
        <v>0</v>
      </c>
      <c r="H418" s="12">
        <v>0</v>
      </c>
      <c r="I418" s="104">
        <f>G418</f>
        <v>0</v>
      </c>
      <c r="J418" s="104">
        <v>0</v>
      </c>
    </row>
    <row r="419" spans="1:10" ht="15" customHeight="1">
      <c r="A419" s="185" t="s">
        <v>124</v>
      </c>
      <c r="B419" s="200"/>
      <c r="C419" s="169" t="s">
        <v>250</v>
      </c>
      <c r="D419" s="167">
        <f aca="true" t="shared" si="101" ref="D419:J419">D420+D421+D422</f>
        <v>321598</v>
      </c>
      <c r="E419" s="167">
        <f t="shared" si="101"/>
        <v>22091</v>
      </c>
      <c r="F419" s="167">
        <f t="shared" si="101"/>
        <v>22091</v>
      </c>
      <c r="G419" s="300">
        <f t="shared" si="100"/>
        <v>321598</v>
      </c>
      <c r="H419" s="167">
        <f t="shared" si="101"/>
        <v>0</v>
      </c>
      <c r="I419" s="167">
        <f t="shared" si="101"/>
        <v>321598</v>
      </c>
      <c r="J419" s="167">
        <f t="shared" si="101"/>
        <v>0</v>
      </c>
    </row>
    <row r="420" spans="1:10" ht="15.75" customHeight="1">
      <c r="A420" s="121"/>
      <c r="B420" s="125" t="s">
        <v>251</v>
      </c>
      <c r="C420" s="43" t="s">
        <v>541</v>
      </c>
      <c r="D420" s="16">
        <v>6000</v>
      </c>
      <c r="E420" s="16">
        <v>0</v>
      </c>
      <c r="F420" s="16">
        <v>0</v>
      </c>
      <c r="G420" s="12">
        <f t="shared" si="100"/>
        <v>6000</v>
      </c>
      <c r="H420" s="12">
        <v>0</v>
      </c>
      <c r="I420" s="104">
        <f>G420</f>
        <v>6000</v>
      </c>
      <c r="J420" s="104">
        <v>0</v>
      </c>
    </row>
    <row r="421" spans="1:10" ht="15.75" customHeight="1">
      <c r="A421" s="121"/>
      <c r="B421" s="125" t="s">
        <v>542</v>
      </c>
      <c r="C421" s="43" t="s">
        <v>541</v>
      </c>
      <c r="D421" s="16">
        <v>236698</v>
      </c>
      <c r="E421" s="16">
        <v>0</v>
      </c>
      <c r="F421" s="16">
        <v>22091</v>
      </c>
      <c r="G421" s="12">
        <f t="shared" si="100"/>
        <v>214607</v>
      </c>
      <c r="H421" s="12">
        <v>0</v>
      </c>
      <c r="I421" s="104">
        <f>G421</f>
        <v>214607</v>
      </c>
      <c r="J421" s="104">
        <v>0</v>
      </c>
    </row>
    <row r="422" spans="1:10" ht="15.75" customHeight="1">
      <c r="A422" s="121"/>
      <c r="B422" s="125" t="s">
        <v>603</v>
      </c>
      <c r="C422" s="43" t="s">
        <v>541</v>
      </c>
      <c r="D422" s="16">
        <v>78900</v>
      </c>
      <c r="E422" s="16">
        <v>22091</v>
      </c>
      <c r="F422" s="16">
        <v>0</v>
      </c>
      <c r="G422" s="12">
        <f t="shared" si="100"/>
        <v>100991</v>
      </c>
      <c r="H422" s="12">
        <v>0</v>
      </c>
      <c r="I422" s="104">
        <f>G422</f>
        <v>100991</v>
      </c>
      <c r="J422" s="104">
        <v>0</v>
      </c>
    </row>
    <row r="423" spans="1:10" ht="14.25" customHeight="1">
      <c r="A423" s="185" t="s">
        <v>252</v>
      </c>
      <c r="B423" s="185"/>
      <c r="C423" s="169" t="s">
        <v>253</v>
      </c>
      <c r="D423" s="167">
        <f aca="true" t="shared" si="102" ref="D423:J423">D424+D425+D426+D427</f>
        <v>3900</v>
      </c>
      <c r="E423" s="167">
        <f t="shared" si="102"/>
        <v>0</v>
      </c>
      <c r="F423" s="167">
        <f t="shared" si="102"/>
        <v>0</v>
      </c>
      <c r="G423" s="300">
        <f t="shared" si="100"/>
        <v>3900</v>
      </c>
      <c r="H423" s="167">
        <f t="shared" si="102"/>
        <v>0</v>
      </c>
      <c r="I423" s="167">
        <f t="shared" si="102"/>
        <v>2400</v>
      </c>
      <c r="J423" s="167">
        <f t="shared" si="102"/>
        <v>1500</v>
      </c>
    </row>
    <row r="424" spans="1:10" ht="22.5" customHeight="1">
      <c r="A424" s="121"/>
      <c r="B424" s="121" t="s">
        <v>326</v>
      </c>
      <c r="C424" s="43" t="s">
        <v>459</v>
      </c>
      <c r="D424" s="16">
        <v>1500</v>
      </c>
      <c r="E424" s="16">
        <v>0</v>
      </c>
      <c r="F424" s="16">
        <v>0</v>
      </c>
      <c r="G424" s="12">
        <f t="shared" si="100"/>
        <v>1500</v>
      </c>
      <c r="H424" s="12">
        <v>0</v>
      </c>
      <c r="I424" s="104">
        <v>0</v>
      </c>
      <c r="J424" s="104">
        <f>G424</f>
        <v>1500</v>
      </c>
    </row>
    <row r="425" spans="1:10" ht="15.75" customHeight="1">
      <c r="A425" s="121"/>
      <c r="B425" s="121" t="s">
        <v>506</v>
      </c>
      <c r="C425" s="43" t="s">
        <v>513</v>
      </c>
      <c r="D425" s="16">
        <v>1400</v>
      </c>
      <c r="E425" s="16">
        <v>0</v>
      </c>
      <c r="F425" s="16">
        <v>0</v>
      </c>
      <c r="G425" s="12">
        <f t="shared" si="100"/>
        <v>1400</v>
      </c>
      <c r="H425" s="12">
        <v>0</v>
      </c>
      <c r="I425" s="104">
        <f>G425</f>
        <v>1400</v>
      </c>
      <c r="J425" s="104">
        <v>0</v>
      </c>
    </row>
    <row r="426" spans="1:10" ht="15" customHeight="1">
      <c r="A426" s="121"/>
      <c r="B426" s="121" t="s">
        <v>319</v>
      </c>
      <c r="C426" s="43" t="s">
        <v>187</v>
      </c>
      <c r="D426" s="16">
        <v>600</v>
      </c>
      <c r="E426" s="16">
        <v>0</v>
      </c>
      <c r="F426" s="16">
        <v>0</v>
      </c>
      <c r="G426" s="12">
        <f t="shared" si="100"/>
        <v>600</v>
      </c>
      <c r="H426" s="12">
        <v>0</v>
      </c>
      <c r="I426" s="104">
        <f>G426</f>
        <v>600</v>
      </c>
      <c r="J426" s="104">
        <v>0</v>
      </c>
    </row>
    <row r="427" spans="1:10" ht="15" customHeight="1">
      <c r="A427" s="121"/>
      <c r="B427" s="121" t="s">
        <v>285</v>
      </c>
      <c r="C427" s="43" t="s">
        <v>178</v>
      </c>
      <c r="D427" s="16">
        <v>400</v>
      </c>
      <c r="E427" s="16">
        <v>0</v>
      </c>
      <c r="F427" s="16">
        <v>0</v>
      </c>
      <c r="G427" s="12">
        <f t="shared" si="100"/>
        <v>400</v>
      </c>
      <c r="H427" s="12">
        <v>0</v>
      </c>
      <c r="I427" s="104">
        <f>G427</f>
        <v>400</v>
      </c>
      <c r="J427" s="104">
        <v>0</v>
      </c>
    </row>
    <row r="428" spans="1:10" ht="16.5" customHeight="1">
      <c r="A428" s="185" t="s">
        <v>125</v>
      </c>
      <c r="B428" s="185"/>
      <c r="C428" s="169" t="s">
        <v>368</v>
      </c>
      <c r="D428" s="167">
        <f>D429</f>
        <v>25543</v>
      </c>
      <c r="E428" s="167">
        <f aca="true" t="shared" si="103" ref="E428:J428">E429</f>
        <v>0</v>
      </c>
      <c r="F428" s="167">
        <f t="shared" si="103"/>
        <v>0</v>
      </c>
      <c r="G428" s="300">
        <f t="shared" si="100"/>
        <v>25543</v>
      </c>
      <c r="H428" s="167">
        <f t="shared" si="103"/>
        <v>0</v>
      </c>
      <c r="I428" s="166">
        <f t="shared" si="103"/>
        <v>25543</v>
      </c>
      <c r="J428" s="166">
        <f t="shared" si="103"/>
        <v>0</v>
      </c>
    </row>
    <row r="429" spans="1:10" ht="18" customHeight="1">
      <c r="A429" s="121"/>
      <c r="B429" s="121" t="s">
        <v>321</v>
      </c>
      <c r="C429" s="43" t="s">
        <v>298</v>
      </c>
      <c r="D429" s="104">
        <v>25543</v>
      </c>
      <c r="E429" s="104">
        <v>0</v>
      </c>
      <c r="F429" s="104">
        <v>0</v>
      </c>
      <c r="G429" s="12">
        <f t="shared" si="100"/>
        <v>25543</v>
      </c>
      <c r="H429" s="12">
        <v>0</v>
      </c>
      <c r="I429" s="104">
        <f>G429</f>
        <v>25543</v>
      </c>
      <c r="J429" s="104">
        <v>0</v>
      </c>
    </row>
    <row r="430" spans="1:10" ht="24" customHeight="1">
      <c r="A430" s="198" t="s">
        <v>93</v>
      </c>
      <c r="B430" s="198"/>
      <c r="C430" s="127" t="s">
        <v>254</v>
      </c>
      <c r="D430" s="80">
        <f>D431+D433</f>
        <v>40100</v>
      </c>
      <c r="E430" s="80">
        <f aca="true" t="shared" si="104" ref="E430:J430">E431+E433</f>
        <v>0</v>
      </c>
      <c r="F430" s="80">
        <f t="shared" si="104"/>
        <v>0</v>
      </c>
      <c r="G430" s="299">
        <f t="shared" si="100"/>
        <v>40100</v>
      </c>
      <c r="H430" s="80">
        <f t="shared" si="104"/>
        <v>0</v>
      </c>
      <c r="I430" s="80">
        <f t="shared" si="104"/>
        <v>7100</v>
      </c>
      <c r="J430" s="80">
        <f t="shared" si="104"/>
        <v>33000</v>
      </c>
    </row>
    <row r="431" spans="1:10" ht="18.75" customHeight="1">
      <c r="A431" s="185" t="s">
        <v>255</v>
      </c>
      <c r="B431" s="185"/>
      <c r="C431" s="169" t="s">
        <v>256</v>
      </c>
      <c r="D431" s="167">
        <f>D432</f>
        <v>33000</v>
      </c>
      <c r="E431" s="167">
        <f aca="true" t="shared" si="105" ref="E431:J431">E432</f>
        <v>0</v>
      </c>
      <c r="F431" s="167">
        <f t="shared" si="105"/>
        <v>0</v>
      </c>
      <c r="G431" s="300">
        <f t="shared" si="100"/>
        <v>33000</v>
      </c>
      <c r="H431" s="167">
        <f t="shared" si="105"/>
        <v>0</v>
      </c>
      <c r="I431" s="167">
        <f t="shared" si="105"/>
        <v>0</v>
      </c>
      <c r="J431" s="167">
        <f t="shared" si="105"/>
        <v>33000</v>
      </c>
    </row>
    <row r="432" spans="1:10" ht="23.25" customHeight="1">
      <c r="A432" s="121"/>
      <c r="B432" s="121" t="s">
        <v>326</v>
      </c>
      <c r="C432" s="43" t="s">
        <v>459</v>
      </c>
      <c r="D432" s="12">
        <v>33000</v>
      </c>
      <c r="E432" s="12">
        <v>0</v>
      </c>
      <c r="F432" s="12">
        <v>0</v>
      </c>
      <c r="G432" s="12">
        <f t="shared" si="100"/>
        <v>33000</v>
      </c>
      <c r="H432" s="12">
        <v>0</v>
      </c>
      <c r="I432" s="104">
        <v>0</v>
      </c>
      <c r="J432" s="104">
        <f>G432</f>
        <v>33000</v>
      </c>
    </row>
    <row r="433" spans="1:10" ht="18" customHeight="1">
      <c r="A433" s="185" t="s">
        <v>94</v>
      </c>
      <c r="B433" s="199"/>
      <c r="C433" s="169" t="s">
        <v>368</v>
      </c>
      <c r="D433" s="167">
        <f>D434+D435</f>
        <v>7100</v>
      </c>
      <c r="E433" s="167">
        <f aca="true" t="shared" si="106" ref="E433:J433">E434+E435</f>
        <v>0</v>
      </c>
      <c r="F433" s="167">
        <f t="shared" si="106"/>
        <v>0</v>
      </c>
      <c r="G433" s="300">
        <f t="shared" si="100"/>
        <v>7100</v>
      </c>
      <c r="H433" s="167">
        <f t="shared" si="106"/>
        <v>0</v>
      </c>
      <c r="I433" s="167">
        <f t="shared" si="106"/>
        <v>7100</v>
      </c>
      <c r="J433" s="167">
        <f t="shared" si="106"/>
        <v>0</v>
      </c>
    </row>
    <row r="434" spans="1:10" ht="15" customHeight="1">
      <c r="A434" s="6"/>
      <c r="B434" s="121" t="s">
        <v>319</v>
      </c>
      <c r="C434" s="99" t="s">
        <v>187</v>
      </c>
      <c r="D434" s="12">
        <v>5300</v>
      </c>
      <c r="E434" s="12">
        <v>0</v>
      </c>
      <c r="F434" s="12">
        <v>0</v>
      </c>
      <c r="G434" s="12">
        <f t="shared" si="100"/>
        <v>5300</v>
      </c>
      <c r="H434" s="16">
        <v>0</v>
      </c>
      <c r="I434" s="102">
        <f>G434</f>
        <v>5300</v>
      </c>
      <c r="J434" s="102">
        <v>0</v>
      </c>
    </row>
    <row r="435" spans="1:10" ht="12.75">
      <c r="A435" s="6"/>
      <c r="B435" s="121" t="s">
        <v>285</v>
      </c>
      <c r="C435" s="99" t="s">
        <v>178</v>
      </c>
      <c r="D435" s="12">
        <v>1800</v>
      </c>
      <c r="E435" s="12">
        <v>0</v>
      </c>
      <c r="F435" s="12">
        <v>0</v>
      </c>
      <c r="G435" s="12">
        <f t="shared" si="100"/>
        <v>1800</v>
      </c>
      <c r="H435" s="16">
        <v>0</v>
      </c>
      <c r="I435" s="102">
        <f>G435</f>
        <v>1800</v>
      </c>
      <c r="J435" s="102">
        <v>0</v>
      </c>
    </row>
    <row r="436" spans="1:10" ht="14.25" customHeight="1">
      <c r="A436" s="131" t="s">
        <v>257</v>
      </c>
      <c r="B436" s="131"/>
      <c r="C436" s="127" t="s">
        <v>258</v>
      </c>
      <c r="D436" s="80">
        <f>D437</f>
        <v>16000</v>
      </c>
      <c r="E436" s="80">
        <f aca="true" t="shared" si="107" ref="E436:J437">E437</f>
        <v>0</v>
      </c>
      <c r="F436" s="80">
        <f t="shared" si="107"/>
        <v>0</v>
      </c>
      <c r="G436" s="299">
        <f t="shared" si="100"/>
        <v>16000</v>
      </c>
      <c r="H436" s="80">
        <f t="shared" si="107"/>
        <v>0</v>
      </c>
      <c r="I436" s="80">
        <f t="shared" si="107"/>
        <v>16000</v>
      </c>
      <c r="J436" s="80">
        <f t="shared" si="107"/>
        <v>0</v>
      </c>
    </row>
    <row r="437" spans="1:10" ht="16.5" customHeight="1">
      <c r="A437" s="185" t="s">
        <v>259</v>
      </c>
      <c r="B437" s="186"/>
      <c r="C437" s="169" t="s">
        <v>368</v>
      </c>
      <c r="D437" s="167">
        <f>D438</f>
        <v>16000</v>
      </c>
      <c r="E437" s="167">
        <f t="shared" si="107"/>
        <v>0</v>
      </c>
      <c r="F437" s="167">
        <f t="shared" si="107"/>
        <v>0</v>
      </c>
      <c r="G437" s="300">
        <f t="shared" si="100"/>
        <v>16000</v>
      </c>
      <c r="H437" s="167">
        <f t="shared" si="107"/>
        <v>0</v>
      </c>
      <c r="I437" s="167">
        <f t="shared" si="107"/>
        <v>16000</v>
      </c>
      <c r="J437" s="167">
        <f t="shared" si="107"/>
        <v>0</v>
      </c>
    </row>
    <row r="438" spans="1:10" ht="36" customHeight="1">
      <c r="A438" s="6"/>
      <c r="B438" s="122" t="s">
        <v>246</v>
      </c>
      <c r="C438" s="99" t="s">
        <v>460</v>
      </c>
      <c r="D438" s="16">
        <v>16000</v>
      </c>
      <c r="E438" s="16">
        <v>0</v>
      </c>
      <c r="F438" s="16">
        <v>0</v>
      </c>
      <c r="G438" s="12">
        <f t="shared" si="100"/>
        <v>16000</v>
      </c>
      <c r="H438" s="16">
        <v>0</v>
      </c>
      <c r="I438" s="102">
        <f>D438</f>
        <v>16000</v>
      </c>
      <c r="J438" s="102">
        <v>0</v>
      </c>
    </row>
    <row r="439" spans="1:10" ht="18.75" customHeight="1">
      <c r="A439" s="133"/>
      <c r="B439" s="132"/>
      <c r="C439" s="78" t="s">
        <v>260</v>
      </c>
      <c r="D439" s="80">
        <f>D9+D14+D20+D42+D52+D70+D128+D153+D156+D160+D265+D269+D276+D349+D375+D430+D436</f>
        <v>30951938</v>
      </c>
      <c r="E439" s="80">
        <f>E9+E14+E20+E42+E52+E70+E128+E153+E156+E160+E265+E269+E276+E349+E375+E430+E436</f>
        <v>3189426</v>
      </c>
      <c r="F439" s="80">
        <f>F9+F14+F20+F42+F52+F70+F128+F153+F156+F160+F265+F269+F276+F349+F375+F430+F436</f>
        <v>327713</v>
      </c>
      <c r="G439" s="80">
        <f t="shared" si="100"/>
        <v>33813651</v>
      </c>
      <c r="H439" s="80">
        <f>H9+H14+H20+H42+H52+H70+H128+H153+H156+H160+H265+H269+H276+H349+H375+H430+H436</f>
        <v>2919769</v>
      </c>
      <c r="I439" s="80">
        <f>I9+I14+I20+I42+I52+I70+I128+I153+I156+I160+I265+I269+I276+I349+I375+I430+I436</f>
        <v>30423083</v>
      </c>
      <c r="J439" s="80">
        <f>J9+J14+J20+J42+J52+J70+J128+J153+J156+J160+J265+J269+J276+J349+J375+J430+J436</f>
        <v>462299</v>
      </c>
    </row>
    <row r="440" spans="1:10" ht="13.5" customHeight="1">
      <c r="A440" s="73"/>
      <c r="B440" s="544" t="s">
        <v>261</v>
      </c>
      <c r="C440" s="545"/>
      <c r="D440" s="9"/>
      <c r="E440" s="9"/>
      <c r="F440" s="9"/>
      <c r="G440" s="9"/>
      <c r="H440" s="9"/>
      <c r="I440" s="9"/>
      <c r="J440" s="9"/>
    </row>
    <row r="441" spans="1:10" ht="15" customHeight="1">
      <c r="A441" s="73"/>
      <c r="B441" s="541" t="s">
        <v>262</v>
      </c>
      <c r="C441" s="542"/>
      <c r="D441" s="11">
        <f>D439-D446</f>
        <v>24040080</v>
      </c>
      <c r="E441" s="11">
        <f aca="true" t="shared" si="108" ref="E441:J441">E439-E446</f>
        <v>356878</v>
      </c>
      <c r="F441" s="11">
        <f t="shared" si="108"/>
        <v>312893</v>
      </c>
      <c r="G441" s="11">
        <f t="shared" si="108"/>
        <v>24084065</v>
      </c>
      <c r="H441" s="11">
        <f t="shared" si="108"/>
        <v>2897269</v>
      </c>
      <c r="I441" s="11">
        <f t="shared" si="108"/>
        <v>20715997</v>
      </c>
      <c r="J441" s="11">
        <f t="shared" si="108"/>
        <v>462299</v>
      </c>
    </row>
    <row r="442" spans="1:10" ht="12" customHeight="1">
      <c r="A442" s="73"/>
      <c r="B442" s="568" t="s">
        <v>263</v>
      </c>
      <c r="C442" s="569"/>
      <c r="D442" s="12">
        <f>D24+D25+D27+D50+D54+D59+D60+D61+D73+D74+D77+D92+D93+D96+D115+D120+D124+D131+D132+D133+D134+D135+D163+D164+D167+D179+D180+D190+D191+D195+D210+D211+D220+D221+D225+D242+D243+D252+D258+D261+D280+D281+D296+D297+D320+D321+D324+D333+D334+D353+D354+D362+D363+D366+D378+D379+D391+D392+D395+D406+D407+D410+D425</f>
        <v>12579100</v>
      </c>
      <c r="E442" s="12">
        <f aca="true" t="shared" si="109" ref="E442:J442">E24+E25+E27+E50+E54+E59+E60+E61+E73+E74+E77+E92+E93+E96+E115+E120+E124+E131+E132+E133+E134+E135+E163+E164+E167+E179+E180+E190+E191+E195+E210+E211+E220+E221+E225+E242+E243+E252+E258+E261+E280+E281+E296+E297+E320+E321+E324+E333+E334+E353+E354+E362+E363+E366+E378+E379+E391+E392+E395+E406+E407+E410+E425</f>
        <v>17305</v>
      </c>
      <c r="F442" s="12">
        <f t="shared" si="109"/>
        <v>49120</v>
      </c>
      <c r="G442" s="12">
        <f t="shared" si="109"/>
        <v>12547285</v>
      </c>
      <c r="H442" s="12">
        <f t="shared" si="109"/>
        <v>1691493</v>
      </c>
      <c r="I442" s="12">
        <f t="shared" si="109"/>
        <v>10848392</v>
      </c>
      <c r="J442" s="12">
        <f t="shared" si="109"/>
        <v>0</v>
      </c>
    </row>
    <row r="443" spans="1:10" ht="12.75" customHeight="1">
      <c r="A443" s="73" t="s">
        <v>276</v>
      </c>
      <c r="B443" s="568" t="s">
        <v>264</v>
      </c>
      <c r="C443" s="569"/>
      <c r="D443" s="12">
        <f aca="true" t="shared" si="110" ref="D443:J443">D26+D28+D62+D63+D75+D76+D94+D95+D113+D114+D136+D137+D165+D166+D181+D182+D192+D193+D212+D213+D222+D223+D244+D245+D259+D260+D282+D283+D298+D299+D322+D323+D335+D336+D355+D356+D364+D365+D380+D381+D393+D394+D408+D409</f>
        <v>2115908</v>
      </c>
      <c r="E443" s="12">
        <f t="shared" si="110"/>
        <v>0</v>
      </c>
      <c r="F443" s="12">
        <f t="shared" si="110"/>
        <v>0</v>
      </c>
      <c r="G443" s="12">
        <f t="shared" si="110"/>
        <v>2115908</v>
      </c>
      <c r="H443" s="12">
        <f t="shared" si="110"/>
        <v>39726</v>
      </c>
      <c r="I443" s="12">
        <f t="shared" si="110"/>
        <v>2076182</v>
      </c>
      <c r="J443" s="12">
        <f t="shared" si="110"/>
        <v>0</v>
      </c>
    </row>
    <row r="444" spans="1:10" ht="15" customHeight="1">
      <c r="A444" s="73"/>
      <c r="B444" s="570" t="s">
        <v>434</v>
      </c>
      <c r="C444" s="571"/>
      <c r="D444" s="12">
        <f aca="true" t="shared" si="111" ref="D444:J444">D13+D22+D72+D83+D175+D177+D187+D206+D238+D250+D256+D293+D313+D314+D351+D424+D432+D438</f>
        <v>1532794</v>
      </c>
      <c r="E444" s="12">
        <f t="shared" si="111"/>
        <v>5187</v>
      </c>
      <c r="F444" s="12">
        <f t="shared" si="111"/>
        <v>21956</v>
      </c>
      <c r="G444" s="12">
        <f t="shared" si="111"/>
        <v>1516025</v>
      </c>
      <c r="H444" s="12">
        <f t="shared" si="111"/>
        <v>10000</v>
      </c>
      <c r="I444" s="12">
        <f t="shared" si="111"/>
        <v>1043726</v>
      </c>
      <c r="J444" s="12">
        <f t="shared" si="111"/>
        <v>462299</v>
      </c>
    </row>
    <row r="445" spans="1:10" ht="12" customHeight="1">
      <c r="A445" s="73"/>
      <c r="B445" s="570" t="s">
        <v>265</v>
      </c>
      <c r="C445" s="571"/>
      <c r="D445" s="12">
        <f aca="true" t="shared" si="112" ref="D445:J445">D155</f>
        <v>654374</v>
      </c>
      <c r="E445" s="12">
        <f t="shared" si="112"/>
        <v>0</v>
      </c>
      <c r="F445" s="12">
        <f t="shared" si="112"/>
        <v>0</v>
      </c>
      <c r="G445" s="12">
        <f t="shared" si="112"/>
        <v>654374</v>
      </c>
      <c r="H445" s="12">
        <f t="shared" si="112"/>
        <v>0</v>
      </c>
      <c r="I445" s="12">
        <f t="shared" si="112"/>
        <v>654374</v>
      </c>
      <c r="J445" s="12">
        <f t="shared" si="112"/>
        <v>0</v>
      </c>
    </row>
    <row r="446" spans="1:10" ht="14.25" customHeight="1">
      <c r="A446" s="73"/>
      <c r="B446" s="541" t="s">
        <v>266</v>
      </c>
      <c r="C446" s="542"/>
      <c r="D446" s="11">
        <f aca="true" t="shared" si="113" ref="D446:J446">D38+D39+D40+D41+D69+D108+D109+D110+D152+D174+D237+D271+D272+D273+D311+D374+D416+D417+D418</f>
        <v>6911858</v>
      </c>
      <c r="E446" s="11">
        <f t="shared" si="113"/>
        <v>2832548</v>
      </c>
      <c r="F446" s="11">
        <f t="shared" si="113"/>
        <v>14820</v>
      </c>
      <c r="G446" s="11">
        <f t="shared" si="113"/>
        <v>9729586</v>
      </c>
      <c r="H446" s="11">
        <f t="shared" si="113"/>
        <v>22500</v>
      </c>
      <c r="I446" s="11">
        <f t="shared" si="113"/>
        <v>9707086</v>
      </c>
      <c r="J446" s="11">
        <f t="shared" si="113"/>
        <v>0</v>
      </c>
    </row>
    <row r="447" spans="1:10" ht="20.25" customHeight="1">
      <c r="A447" s="33"/>
      <c r="B447" s="529" t="s">
        <v>547</v>
      </c>
      <c r="C447" s="530"/>
      <c r="D447" s="12">
        <f aca="true" t="shared" si="114" ref="D447:J447">D38+D39+D40+D69+D108+D109+D110+D152+D174+D237+D271+D272+D273+D311+D374+D416+D417+D418</f>
        <v>6911858</v>
      </c>
      <c r="E447" s="12">
        <f t="shared" si="114"/>
        <v>2832548</v>
      </c>
      <c r="F447" s="12">
        <f t="shared" si="114"/>
        <v>14820</v>
      </c>
      <c r="G447" s="12">
        <f t="shared" si="114"/>
        <v>9729586</v>
      </c>
      <c r="H447" s="12">
        <f t="shared" si="114"/>
        <v>22500</v>
      </c>
      <c r="I447" s="12">
        <f t="shared" si="114"/>
        <v>9707086</v>
      </c>
      <c r="J447" s="12">
        <f t="shared" si="114"/>
        <v>0</v>
      </c>
    </row>
    <row r="448" spans="1:10" ht="20.25" customHeight="1">
      <c r="A448" s="536"/>
      <c r="B448" s="536"/>
      <c r="C448" s="536"/>
      <c r="D448" s="30"/>
      <c r="E448" s="128"/>
      <c r="G448" s="128"/>
      <c r="H448" s="30"/>
      <c r="I448" s="30"/>
      <c r="J448" s="126"/>
    </row>
    <row r="449" spans="1:6" ht="12.75" customHeight="1" hidden="1">
      <c r="A449" s="560"/>
      <c r="B449" s="560"/>
      <c r="C449" s="560"/>
      <c r="E449" t="s">
        <v>267</v>
      </c>
      <c r="F449" s="30"/>
    </row>
    <row r="450" spans="4:9" ht="18" customHeight="1">
      <c r="D450" s="72"/>
      <c r="E450" s="128"/>
      <c r="F450" s="129"/>
      <c r="G450" s="72"/>
      <c r="I450" t="s">
        <v>276</v>
      </c>
    </row>
    <row r="451" ht="12.75">
      <c r="F451" s="30"/>
    </row>
    <row r="452" ht="12.75">
      <c r="F452" s="30"/>
    </row>
  </sheetData>
  <mergeCells count="26">
    <mergeCell ref="B446:C446"/>
    <mergeCell ref="B442:C442"/>
    <mergeCell ref="B443:C443"/>
    <mergeCell ref="B445:C445"/>
    <mergeCell ref="B444:C444"/>
    <mergeCell ref="K2:Q2"/>
    <mergeCell ref="B2:J2"/>
    <mergeCell ref="C3:J3"/>
    <mergeCell ref="E5:E7"/>
    <mergeCell ref="H4:J6"/>
    <mergeCell ref="G4:G7"/>
    <mergeCell ref="C4:C7"/>
    <mergeCell ref="H1:J1"/>
    <mergeCell ref="A448:C449"/>
    <mergeCell ref="B4:B7"/>
    <mergeCell ref="A4:A7"/>
    <mergeCell ref="F5:F7"/>
    <mergeCell ref="E4:F4"/>
    <mergeCell ref="D4:D7"/>
    <mergeCell ref="A320:A323"/>
    <mergeCell ref="A190:A204"/>
    <mergeCell ref="B447:C447"/>
    <mergeCell ref="A24:A28"/>
    <mergeCell ref="B441:C441"/>
    <mergeCell ref="B14:B15"/>
    <mergeCell ref="B440:C440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">
      <selection activeCell="E1" sqref="E1:G1"/>
    </sheetView>
  </sheetViews>
  <sheetFormatPr defaultColWidth="9.00390625" defaultRowHeight="12.75"/>
  <cols>
    <col min="1" max="1" width="6.375" style="317" customWidth="1"/>
    <col min="2" max="2" width="10.00390625" style="317" customWidth="1"/>
    <col min="3" max="3" width="5.875" style="317" customWidth="1"/>
    <col min="4" max="4" width="28.875" style="317" customWidth="1"/>
    <col min="5" max="5" width="14.625" style="317" customWidth="1"/>
    <col min="6" max="6" width="13.875" style="317" customWidth="1"/>
    <col min="7" max="7" width="15.00390625" style="317" customWidth="1"/>
    <col min="8" max="16384" width="9.125" style="317" customWidth="1"/>
  </cols>
  <sheetData>
    <row r="1" spans="5:7" ht="24" customHeight="1">
      <c r="E1" s="685" t="s">
        <v>767</v>
      </c>
      <c r="F1" s="685"/>
      <c r="G1" s="685"/>
    </row>
    <row r="2" ht="3" customHeight="1" hidden="1"/>
    <row r="3" ht="12" hidden="1"/>
    <row r="4" ht="12" hidden="1"/>
    <row r="5" spans="1:7" ht="17.25" customHeight="1">
      <c r="A5" s="588" t="s">
        <v>631</v>
      </c>
      <c r="B5" s="588"/>
      <c r="C5" s="588"/>
      <c r="D5" s="588"/>
      <c r="E5" s="588"/>
      <c r="F5" s="588"/>
      <c r="G5" s="588"/>
    </row>
    <row r="6" ht="12.75" thickBot="1"/>
    <row r="7" spans="1:7" ht="12.75" thickBot="1">
      <c r="A7" s="576" t="s">
        <v>272</v>
      </c>
      <c r="B7" s="577"/>
      <c r="C7" s="578"/>
      <c r="D7" s="576" t="s">
        <v>632</v>
      </c>
      <c r="E7" s="579" t="s">
        <v>633</v>
      </c>
      <c r="F7" s="593" t="s">
        <v>634</v>
      </c>
      <c r="G7" s="590" t="s">
        <v>635</v>
      </c>
    </row>
    <row r="8" spans="1:7" ht="42.75" customHeight="1">
      <c r="A8" s="318" t="s">
        <v>273</v>
      </c>
      <c r="B8" s="318" t="s">
        <v>274</v>
      </c>
      <c r="C8" s="319" t="s">
        <v>275</v>
      </c>
      <c r="D8" s="592"/>
      <c r="E8" s="580"/>
      <c r="F8" s="594"/>
      <c r="G8" s="591"/>
    </row>
    <row r="9" spans="1:7" ht="12.75" thickBot="1">
      <c r="A9" s="320">
        <v>1</v>
      </c>
      <c r="B9" s="321">
        <v>2</v>
      </c>
      <c r="C9" s="321">
        <v>3</v>
      </c>
      <c r="D9" s="322">
        <v>4</v>
      </c>
      <c r="E9" s="323">
        <v>5</v>
      </c>
      <c r="F9" s="323">
        <v>6</v>
      </c>
      <c r="G9" s="323">
        <v>7</v>
      </c>
    </row>
    <row r="10" spans="1:8" ht="18" customHeight="1">
      <c r="A10" s="324" t="s">
        <v>636</v>
      </c>
      <c r="B10" s="325"/>
      <c r="C10" s="325"/>
      <c r="D10" s="326" t="s">
        <v>637</v>
      </c>
      <c r="E10" s="327">
        <v>0</v>
      </c>
      <c r="F10" s="327">
        <v>0</v>
      </c>
      <c r="G10" s="327">
        <f>G11+G12+G13+G14</f>
        <v>138000</v>
      </c>
      <c r="H10" s="317" t="s">
        <v>276</v>
      </c>
    </row>
    <row r="11" spans="1:7" ht="12" hidden="1">
      <c r="A11" s="328" t="s">
        <v>277</v>
      </c>
      <c r="B11" s="328" t="s">
        <v>278</v>
      </c>
      <c r="C11" s="328" t="s">
        <v>638</v>
      </c>
      <c r="D11" s="323" t="s">
        <v>279</v>
      </c>
      <c r="E11" s="329" t="s">
        <v>276</v>
      </c>
      <c r="F11" s="329">
        <v>0</v>
      </c>
      <c r="G11" s="329">
        <v>0</v>
      </c>
    </row>
    <row r="12" spans="1:7" ht="24">
      <c r="A12" s="323">
        <v>700</v>
      </c>
      <c r="B12" s="323">
        <v>70005</v>
      </c>
      <c r="C12" s="323">
        <v>2350</v>
      </c>
      <c r="D12" s="330" t="s">
        <v>280</v>
      </c>
      <c r="E12" s="329">
        <v>0</v>
      </c>
      <c r="F12" s="329">
        <v>0</v>
      </c>
      <c r="G12" s="329">
        <v>138000</v>
      </c>
    </row>
    <row r="13" spans="1:7" ht="12" hidden="1">
      <c r="A13" s="323">
        <v>754</v>
      </c>
      <c r="B13" s="323">
        <v>75411</v>
      </c>
      <c r="C13" s="323">
        <v>235</v>
      </c>
      <c r="D13" s="323" t="s">
        <v>639</v>
      </c>
      <c r="E13" s="329">
        <v>0</v>
      </c>
      <c r="F13" s="329">
        <v>0</v>
      </c>
      <c r="G13" s="329">
        <v>0</v>
      </c>
    </row>
    <row r="14" spans="1:7" ht="12" hidden="1">
      <c r="A14" s="331">
        <v>851</v>
      </c>
      <c r="B14" s="331">
        <v>85132</v>
      </c>
      <c r="C14" s="331">
        <v>235</v>
      </c>
      <c r="D14" s="331" t="s">
        <v>640</v>
      </c>
      <c r="E14" s="332">
        <v>0</v>
      </c>
      <c r="F14" s="332">
        <v>0</v>
      </c>
      <c r="G14" s="332">
        <v>0</v>
      </c>
    </row>
    <row r="15" spans="1:7" ht="12">
      <c r="A15" s="333" t="s">
        <v>281</v>
      </c>
      <c r="B15" s="589" t="s">
        <v>641</v>
      </c>
      <c r="C15" s="589"/>
      <c r="D15" s="589"/>
      <c r="E15" s="589"/>
      <c r="F15" s="589"/>
      <c r="G15" s="334"/>
    </row>
    <row r="16" spans="1:7" ht="24">
      <c r="A16" s="335" t="s">
        <v>277</v>
      </c>
      <c r="B16" s="335" t="s">
        <v>282</v>
      </c>
      <c r="C16" s="335" t="s">
        <v>283</v>
      </c>
      <c r="D16" s="336" t="s">
        <v>284</v>
      </c>
      <c r="E16" s="337">
        <v>40000</v>
      </c>
      <c r="F16" s="337">
        <f>F17</f>
        <v>40000</v>
      </c>
      <c r="G16" s="338">
        <v>0</v>
      </c>
    </row>
    <row r="17" spans="1:7" ht="12">
      <c r="A17" s="339"/>
      <c r="B17" s="339"/>
      <c r="C17" s="339" t="s">
        <v>285</v>
      </c>
      <c r="D17" s="340" t="s">
        <v>286</v>
      </c>
      <c r="E17" s="341">
        <v>0</v>
      </c>
      <c r="F17" s="341">
        <v>40000</v>
      </c>
      <c r="G17" s="342">
        <v>0</v>
      </c>
    </row>
    <row r="18" spans="1:7" ht="12" hidden="1">
      <c r="A18" s="343" t="s">
        <v>277</v>
      </c>
      <c r="B18" s="343" t="s">
        <v>278</v>
      </c>
      <c r="C18" s="344" t="s">
        <v>642</v>
      </c>
      <c r="D18" s="345" t="s">
        <v>643</v>
      </c>
      <c r="E18" s="345">
        <f>'[1]Z 1'!S331</f>
        <v>43600</v>
      </c>
      <c r="F18" s="345">
        <f>F19+F20+F21+F22+F24+F23+F25+F26+F27+F28+F29+F30</f>
        <v>0</v>
      </c>
      <c r="G18" s="346">
        <v>0</v>
      </c>
    </row>
    <row r="19" spans="1:7" ht="24" hidden="1">
      <c r="A19" s="347"/>
      <c r="B19" s="348"/>
      <c r="C19" s="349" t="s">
        <v>287</v>
      </c>
      <c r="D19" s="350" t="s">
        <v>644</v>
      </c>
      <c r="E19" s="351">
        <v>0</v>
      </c>
      <c r="F19" s="351">
        <v>0</v>
      </c>
      <c r="G19" s="329">
        <v>0</v>
      </c>
    </row>
    <row r="20" spans="1:7" ht="24" hidden="1">
      <c r="A20" s="352"/>
      <c r="B20" s="353"/>
      <c r="C20" s="349" t="s">
        <v>288</v>
      </c>
      <c r="D20" s="350" t="s">
        <v>645</v>
      </c>
      <c r="E20" s="351">
        <v>0</v>
      </c>
      <c r="F20" s="351">
        <v>0</v>
      </c>
      <c r="G20" s="329">
        <v>0</v>
      </c>
    </row>
    <row r="21" spans="1:7" ht="12" hidden="1">
      <c r="A21" s="352"/>
      <c r="B21" s="353"/>
      <c r="C21" s="349" t="s">
        <v>289</v>
      </c>
      <c r="D21" s="351" t="s">
        <v>646</v>
      </c>
      <c r="E21" s="351">
        <v>0</v>
      </c>
      <c r="F21" s="351">
        <v>0</v>
      </c>
      <c r="G21" s="329">
        <v>0</v>
      </c>
    </row>
    <row r="22" spans="1:7" ht="12" hidden="1">
      <c r="A22" s="352"/>
      <c r="B22" s="353"/>
      <c r="C22" s="354" t="s">
        <v>290</v>
      </c>
      <c r="D22" s="350" t="s">
        <v>647</v>
      </c>
      <c r="E22" s="351">
        <v>0</v>
      </c>
      <c r="F22" s="351">
        <v>0</v>
      </c>
      <c r="G22" s="329">
        <v>0</v>
      </c>
    </row>
    <row r="23" spans="1:7" ht="12" hidden="1">
      <c r="A23" s="352"/>
      <c r="B23" s="353"/>
      <c r="C23" s="354" t="s">
        <v>291</v>
      </c>
      <c r="D23" s="350" t="s">
        <v>292</v>
      </c>
      <c r="E23" s="351">
        <v>0</v>
      </c>
      <c r="F23" s="351">
        <v>0</v>
      </c>
      <c r="G23" s="329">
        <v>0</v>
      </c>
    </row>
    <row r="24" spans="1:7" ht="12" hidden="1">
      <c r="A24" s="352"/>
      <c r="B24" s="353"/>
      <c r="C24" s="355">
        <v>4210</v>
      </c>
      <c r="D24" s="356" t="s">
        <v>293</v>
      </c>
      <c r="E24" s="351">
        <v>0</v>
      </c>
      <c r="F24" s="351">
        <v>0</v>
      </c>
      <c r="G24" s="329">
        <v>0</v>
      </c>
    </row>
    <row r="25" spans="1:7" ht="12" hidden="1">
      <c r="A25" s="352"/>
      <c r="B25" s="353"/>
      <c r="C25" s="355">
        <v>4260</v>
      </c>
      <c r="D25" s="356" t="s">
        <v>294</v>
      </c>
      <c r="E25" s="351">
        <v>0</v>
      </c>
      <c r="F25" s="351">
        <v>0</v>
      </c>
      <c r="G25" s="329">
        <v>0</v>
      </c>
    </row>
    <row r="26" spans="1:7" ht="12" hidden="1">
      <c r="A26" s="352"/>
      <c r="B26" s="353"/>
      <c r="C26" s="355">
        <v>4270</v>
      </c>
      <c r="D26" s="356" t="s">
        <v>295</v>
      </c>
      <c r="E26" s="351">
        <v>0</v>
      </c>
      <c r="F26" s="351">
        <v>0</v>
      </c>
      <c r="G26" s="329">
        <v>0</v>
      </c>
    </row>
    <row r="27" spans="1:7" ht="12" hidden="1">
      <c r="A27" s="352"/>
      <c r="B27" s="353"/>
      <c r="C27" s="355">
        <v>4300</v>
      </c>
      <c r="D27" s="356" t="s">
        <v>286</v>
      </c>
      <c r="E27" s="351">
        <v>0</v>
      </c>
      <c r="F27" s="351">
        <v>0</v>
      </c>
      <c r="G27" s="329">
        <v>0</v>
      </c>
    </row>
    <row r="28" spans="1:7" ht="12" hidden="1">
      <c r="A28" s="352"/>
      <c r="B28" s="353"/>
      <c r="C28" s="355">
        <v>4410</v>
      </c>
      <c r="D28" s="356" t="s">
        <v>296</v>
      </c>
      <c r="E28" s="351">
        <v>0</v>
      </c>
      <c r="F28" s="351">
        <v>0</v>
      </c>
      <c r="G28" s="329">
        <v>0</v>
      </c>
    </row>
    <row r="29" spans="1:7" ht="12" hidden="1">
      <c r="A29" s="352"/>
      <c r="B29" s="353"/>
      <c r="C29" s="355">
        <v>4430</v>
      </c>
      <c r="D29" s="356" t="s">
        <v>297</v>
      </c>
      <c r="E29" s="351">
        <v>0</v>
      </c>
      <c r="F29" s="351">
        <v>0</v>
      </c>
      <c r="G29" s="329">
        <v>0</v>
      </c>
    </row>
    <row r="30" spans="1:7" ht="12" hidden="1">
      <c r="A30" s="357"/>
      <c r="B30" s="339"/>
      <c r="C30" s="355">
        <v>4440</v>
      </c>
      <c r="D30" s="356" t="s">
        <v>298</v>
      </c>
      <c r="E30" s="351">
        <v>0</v>
      </c>
      <c r="F30" s="351">
        <v>0</v>
      </c>
      <c r="G30" s="329">
        <v>0</v>
      </c>
    </row>
    <row r="31" spans="1:7" ht="15.75" customHeight="1" hidden="1">
      <c r="A31" s="358" t="s">
        <v>299</v>
      </c>
      <c r="B31" s="358" t="s">
        <v>300</v>
      </c>
      <c r="C31" s="344" t="s">
        <v>642</v>
      </c>
      <c r="D31" s="345" t="s">
        <v>301</v>
      </c>
      <c r="E31" s="345">
        <v>0</v>
      </c>
      <c r="F31" s="345">
        <f>F32</f>
        <v>0</v>
      </c>
      <c r="G31" s="346">
        <v>0</v>
      </c>
    </row>
    <row r="32" spans="1:7" ht="15" customHeight="1" hidden="1">
      <c r="A32" s="356"/>
      <c r="B32" s="356"/>
      <c r="C32" s="356"/>
      <c r="D32" s="351" t="s">
        <v>648</v>
      </c>
      <c r="E32" s="351"/>
      <c r="F32" s="351">
        <v>0</v>
      </c>
      <c r="G32" s="329">
        <v>0</v>
      </c>
    </row>
    <row r="33" spans="1:7" ht="24">
      <c r="A33" s="359" t="s">
        <v>302</v>
      </c>
      <c r="B33" s="359" t="s">
        <v>303</v>
      </c>
      <c r="C33" s="359" t="s">
        <v>283</v>
      </c>
      <c r="D33" s="360" t="s">
        <v>280</v>
      </c>
      <c r="E33" s="361">
        <v>55000</v>
      </c>
      <c r="F33" s="361">
        <f>F34+F35+F36+F38+F39+F37+F40</f>
        <v>55000</v>
      </c>
      <c r="G33" s="361">
        <v>0</v>
      </c>
    </row>
    <row r="34" spans="1:7" ht="12">
      <c r="A34" s="582"/>
      <c r="B34" s="582"/>
      <c r="C34" s="356" t="s">
        <v>304</v>
      </c>
      <c r="D34" s="350" t="s">
        <v>294</v>
      </c>
      <c r="E34" s="351">
        <v>0</v>
      </c>
      <c r="F34" s="351">
        <v>3365</v>
      </c>
      <c r="G34" s="351">
        <v>0</v>
      </c>
    </row>
    <row r="35" spans="1:7" ht="12">
      <c r="A35" s="583"/>
      <c r="B35" s="583"/>
      <c r="C35" s="356" t="s">
        <v>285</v>
      </c>
      <c r="D35" s="350" t="s">
        <v>286</v>
      </c>
      <c r="E35" s="351">
        <v>0</v>
      </c>
      <c r="F35" s="351">
        <v>37315</v>
      </c>
      <c r="G35" s="329">
        <v>0</v>
      </c>
    </row>
    <row r="36" spans="1:7" ht="12">
      <c r="A36" s="583"/>
      <c r="B36" s="583"/>
      <c r="C36" s="356" t="s">
        <v>305</v>
      </c>
      <c r="D36" s="350" t="s">
        <v>306</v>
      </c>
      <c r="E36" s="351">
        <v>0</v>
      </c>
      <c r="F36" s="351">
        <v>8940</v>
      </c>
      <c r="G36" s="329">
        <v>0</v>
      </c>
    </row>
    <row r="37" spans="1:7" ht="12">
      <c r="A37" s="583"/>
      <c r="B37" s="583"/>
      <c r="C37" s="356" t="s">
        <v>307</v>
      </c>
      <c r="D37" s="350" t="s">
        <v>308</v>
      </c>
      <c r="E37" s="351">
        <v>0</v>
      </c>
      <c r="F37" s="351">
        <v>4580</v>
      </c>
      <c r="G37" s="329">
        <v>0</v>
      </c>
    </row>
    <row r="38" spans="1:7" ht="12" customHeight="1" hidden="1">
      <c r="A38" s="583"/>
      <c r="B38" s="583"/>
      <c r="C38" s="356" t="s">
        <v>649</v>
      </c>
      <c r="D38" s="350" t="s">
        <v>309</v>
      </c>
      <c r="E38" s="351">
        <v>0</v>
      </c>
      <c r="F38" s="351">
        <v>0</v>
      </c>
      <c r="G38" s="329">
        <v>0</v>
      </c>
    </row>
    <row r="39" spans="1:7" ht="12" customHeight="1" hidden="1">
      <c r="A39" s="583"/>
      <c r="B39" s="583"/>
      <c r="C39" s="356" t="s">
        <v>310</v>
      </c>
      <c r="D39" s="350" t="s">
        <v>650</v>
      </c>
      <c r="E39" s="351">
        <v>0</v>
      </c>
      <c r="F39" s="351">
        <v>0</v>
      </c>
      <c r="G39" s="329">
        <v>0</v>
      </c>
    </row>
    <row r="40" spans="1:7" ht="12">
      <c r="A40" s="584"/>
      <c r="B40" s="584"/>
      <c r="C40" s="356" t="s">
        <v>506</v>
      </c>
      <c r="D40" s="350" t="s">
        <v>513</v>
      </c>
      <c r="E40" s="351">
        <v>0</v>
      </c>
      <c r="F40" s="351">
        <v>800</v>
      </c>
      <c r="G40" s="329">
        <v>0</v>
      </c>
    </row>
    <row r="41" spans="1:7" ht="22.5" customHeight="1">
      <c r="A41" s="359" t="s">
        <v>311</v>
      </c>
      <c r="B41" s="359" t="s">
        <v>312</v>
      </c>
      <c r="C41" s="359" t="s">
        <v>283</v>
      </c>
      <c r="D41" s="360" t="s">
        <v>313</v>
      </c>
      <c r="E41" s="361">
        <v>42000</v>
      </c>
      <c r="F41" s="361">
        <f>F42+F43</f>
        <v>42000</v>
      </c>
      <c r="G41" s="327">
        <v>0</v>
      </c>
    </row>
    <row r="42" spans="1:7" ht="14.25" customHeight="1">
      <c r="A42" s="362"/>
      <c r="B42" s="362"/>
      <c r="C42" s="356" t="s">
        <v>506</v>
      </c>
      <c r="D42" s="350" t="s">
        <v>513</v>
      </c>
      <c r="E42" s="363">
        <v>0</v>
      </c>
      <c r="F42" s="363">
        <v>2000</v>
      </c>
      <c r="G42" s="364"/>
    </row>
    <row r="43" spans="1:7" ht="15" customHeight="1">
      <c r="A43" s="344"/>
      <c r="B43" s="344"/>
      <c r="C43" s="356" t="s">
        <v>285</v>
      </c>
      <c r="D43" s="350" t="s">
        <v>286</v>
      </c>
      <c r="E43" s="351">
        <v>0</v>
      </c>
      <c r="F43" s="351">
        <v>40000</v>
      </c>
      <c r="G43" s="346">
        <v>0</v>
      </c>
    </row>
    <row r="44" spans="1:7" ht="23.25" customHeight="1">
      <c r="A44" s="359" t="s">
        <v>311</v>
      </c>
      <c r="B44" s="359" t="s">
        <v>314</v>
      </c>
      <c r="C44" s="359" t="s">
        <v>283</v>
      </c>
      <c r="D44" s="360" t="s">
        <v>315</v>
      </c>
      <c r="E44" s="361">
        <v>8000</v>
      </c>
      <c r="F44" s="361">
        <f>F45</f>
        <v>8000</v>
      </c>
      <c r="G44" s="327">
        <v>0</v>
      </c>
    </row>
    <row r="45" spans="1:7" ht="13.5" customHeight="1">
      <c r="A45" s="356"/>
      <c r="B45" s="356"/>
      <c r="C45" s="356" t="s">
        <v>285</v>
      </c>
      <c r="D45" s="350" t="s">
        <v>286</v>
      </c>
      <c r="E45" s="351">
        <v>0</v>
      </c>
      <c r="F45" s="351">
        <v>8000</v>
      </c>
      <c r="G45" s="329">
        <v>0</v>
      </c>
    </row>
    <row r="46" spans="1:7" ht="12.75" customHeight="1">
      <c r="A46" s="359" t="s">
        <v>311</v>
      </c>
      <c r="B46" s="359" t="s">
        <v>316</v>
      </c>
      <c r="C46" s="359" t="s">
        <v>283</v>
      </c>
      <c r="D46" s="361" t="s">
        <v>317</v>
      </c>
      <c r="E46" s="361">
        <v>149352</v>
      </c>
      <c r="F46" s="361">
        <f>F47+F49+F50+F52+F51+F53+F54+F56+F48+F55</f>
        <v>149352</v>
      </c>
      <c r="G46" s="327">
        <v>0</v>
      </c>
    </row>
    <row r="47" spans="1:7" ht="12">
      <c r="A47" s="582"/>
      <c r="B47" s="585"/>
      <c r="C47" s="356" t="s">
        <v>287</v>
      </c>
      <c r="D47" s="350" t="s">
        <v>191</v>
      </c>
      <c r="E47" s="351">
        <v>0</v>
      </c>
      <c r="F47" s="351">
        <v>45980</v>
      </c>
      <c r="G47" s="329">
        <v>0</v>
      </c>
    </row>
    <row r="48" spans="1:7" ht="12">
      <c r="A48" s="583"/>
      <c r="B48" s="586"/>
      <c r="C48" s="356" t="s">
        <v>288</v>
      </c>
      <c r="D48" s="350" t="s">
        <v>651</v>
      </c>
      <c r="E48" s="351">
        <v>0</v>
      </c>
      <c r="F48" s="351">
        <v>60940</v>
      </c>
      <c r="G48" s="329"/>
    </row>
    <row r="49" spans="1:7" ht="12">
      <c r="A49" s="583"/>
      <c r="B49" s="586"/>
      <c r="C49" s="349" t="s">
        <v>289</v>
      </c>
      <c r="D49" s="351" t="s">
        <v>646</v>
      </c>
      <c r="E49" s="351">
        <v>0</v>
      </c>
      <c r="F49" s="351">
        <v>8433</v>
      </c>
      <c r="G49" s="329">
        <v>0</v>
      </c>
    </row>
    <row r="50" spans="1:7" ht="12">
      <c r="A50" s="583"/>
      <c r="B50" s="586"/>
      <c r="C50" s="354" t="s">
        <v>290</v>
      </c>
      <c r="D50" s="350" t="s">
        <v>318</v>
      </c>
      <c r="E50" s="351">
        <v>0</v>
      </c>
      <c r="F50" s="351">
        <v>20510</v>
      </c>
      <c r="G50" s="329">
        <v>0</v>
      </c>
    </row>
    <row r="51" spans="1:7" ht="13.5" customHeight="1">
      <c r="A51" s="583"/>
      <c r="B51" s="586"/>
      <c r="C51" s="354" t="s">
        <v>291</v>
      </c>
      <c r="D51" s="350" t="s">
        <v>292</v>
      </c>
      <c r="E51" s="351">
        <v>0</v>
      </c>
      <c r="F51" s="351">
        <v>2762</v>
      </c>
      <c r="G51" s="329">
        <v>0</v>
      </c>
    </row>
    <row r="52" spans="1:7" ht="12.75" customHeight="1">
      <c r="A52" s="583"/>
      <c r="B52" s="586"/>
      <c r="C52" s="349" t="s">
        <v>319</v>
      </c>
      <c r="D52" s="351" t="s">
        <v>293</v>
      </c>
      <c r="E52" s="351">
        <v>0</v>
      </c>
      <c r="F52" s="351">
        <v>3102</v>
      </c>
      <c r="G52" s="329">
        <v>0</v>
      </c>
    </row>
    <row r="53" spans="1:7" ht="13.5" customHeight="1">
      <c r="A53" s="583"/>
      <c r="B53" s="586"/>
      <c r="C53" s="349" t="s">
        <v>285</v>
      </c>
      <c r="D53" s="351" t="s">
        <v>286</v>
      </c>
      <c r="E53" s="351">
        <v>0</v>
      </c>
      <c r="F53" s="351">
        <v>2657</v>
      </c>
      <c r="G53" s="329">
        <v>0</v>
      </c>
    </row>
    <row r="54" spans="1:7" ht="12.75" customHeight="1">
      <c r="A54" s="583"/>
      <c r="B54" s="586"/>
      <c r="C54" s="349" t="s">
        <v>320</v>
      </c>
      <c r="D54" s="351" t="s">
        <v>296</v>
      </c>
      <c r="E54" s="351">
        <v>0</v>
      </c>
      <c r="F54" s="351">
        <v>500</v>
      </c>
      <c r="G54" s="329">
        <v>0</v>
      </c>
    </row>
    <row r="55" spans="1:7" ht="12.75" customHeight="1">
      <c r="A55" s="583"/>
      <c r="B55" s="586"/>
      <c r="C55" s="349" t="s">
        <v>346</v>
      </c>
      <c r="D55" s="351" t="s">
        <v>297</v>
      </c>
      <c r="E55" s="351">
        <v>0</v>
      </c>
      <c r="F55" s="351">
        <v>1535</v>
      </c>
      <c r="G55" s="329"/>
    </row>
    <row r="56" spans="1:7" ht="13.5" customHeight="1">
      <c r="A56" s="584"/>
      <c r="B56" s="587"/>
      <c r="C56" s="349" t="s">
        <v>321</v>
      </c>
      <c r="D56" s="351" t="s">
        <v>298</v>
      </c>
      <c r="E56" s="351">
        <v>0</v>
      </c>
      <c r="F56" s="351">
        <v>2933</v>
      </c>
      <c r="G56" s="329">
        <v>0</v>
      </c>
    </row>
    <row r="57" spans="1:7" ht="21.75" customHeight="1">
      <c r="A57" s="359" t="s">
        <v>311</v>
      </c>
      <c r="B57" s="359" t="s">
        <v>316</v>
      </c>
      <c r="C57" s="359" t="s">
        <v>629</v>
      </c>
      <c r="D57" s="360" t="s">
        <v>652</v>
      </c>
      <c r="E57" s="361">
        <v>3500</v>
      </c>
      <c r="F57" s="361">
        <f>F58</f>
        <v>3500</v>
      </c>
      <c r="G57" s="327">
        <v>0</v>
      </c>
    </row>
    <row r="58" spans="1:7" ht="15" customHeight="1">
      <c r="A58" s="352"/>
      <c r="B58" s="365"/>
      <c r="C58" s="366" t="s">
        <v>322</v>
      </c>
      <c r="D58" s="367" t="s">
        <v>653</v>
      </c>
      <c r="E58" s="368"/>
      <c r="F58" s="368">
        <v>3500</v>
      </c>
      <c r="G58" s="369">
        <v>0</v>
      </c>
    </row>
    <row r="59" spans="1:7" ht="12">
      <c r="A59" s="359" t="s">
        <v>323</v>
      </c>
      <c r="B59" s="359" t="s">
        <v>324</v>
      </c>
      <c r="C59" s="359" t="s">
        <v>283</v>
      </c>
      <c r="D59" s="361" t="s">
        <v>325</v>
      </c>
      <c r="E59" s="361">
        <v>94258</v>
      </c>
      <c r="F59" s="361">
        <f>F61+F62+F63+F65+F64+F66+F67+F68+F69+F60</f>
        <v>94258</v>
      </c>
      <c r="G59" s="327">
        <v>0</v>
      </c>
    </row>
    <row r="60" spans="1:7" ht="12">
      <c r="A60" s="585"/>
      <c r="B60" s="585"/>
      <c r="C60" s="349" t="s">
        <v>326</v>
      </c>
      <c r="D60" s="351" t="s">
        <v>654</v>
      </c>
      <c r="E60" s="351">
        <v>0</v>
      </c>
      <c r="F60" s="351">
        <v>10000</v>
      </c>
      <c r="G60" s="329">
        <v>0</v>
      </c>
    </row>
    <row r="61" spans="1:7" ht="12">
      <c r="A61" s="586"/>
      <c r="B61" s="586"/>
      <c r="C61" s="349" t="s">
        <v>287</v>
      </c>
      <c r="D61" s="350" t="s">
        <v>191</v>
      </c>
      <c r="E61" s="351">
        <v>0</v>
      </c>
      <c r="F61" s="351">
        <v>55440</v>
      </c>
      <c r="G61" s="329">
        <v>0</v>
      </c>
    </row>
    <row r="62" spans="1:7" ht="12">
      <c r="A62" s="586"/>
      <c r="B62" s="586"/>
      <c r="C62" s="349" t="s">
        <v>289</v>
      </c>
      <c r="D62" s="351" t="s">
        <v>646</v>
      </c>
      <c r="E62" s="351">
        <v>0</v>
      </c>
      <c r="F62" s="351">
        <v>4590</v>
      </c>
      <c r="G62" s="329">
        <v>0</v>
      </c>
    </row>
    <row r="63" spans="1:7" ht="12">
      <c r="A63" s="586"/>
      <c r="B63" s="586"/>
      <c r="C63" s="354" t="s">
        <v>290</v>
      </c>
      <c r="D63" s="350" t="s">
        <v>318</v>
      </c>
      <c r="E63" s="351">
        <v>0</v>
      </c>
      <c r="F63" s="351">
        <v>10343</v>
      </c>
      <c r="G63" s="329">
        <v>0</v>
      </c>
    </row>
    <row r="64" spans="1:7" ht="12">
      <c r="A64" s="586"/>
      <c r="B64" s="586"/>
      <c r="C64" s="354" t="s">
        <v>291</v>
      </c>
      <c r="D64" s="350" t="s">
        <v>292</v>
      </c>
      <c r="E64" s="351">
        <v>0</v>
      </c>
      <c r="F64" s="351">
        <v>1471</v>
      </c>
      <c r="G64" s="329">
        <v>0</v>
      </c>
    </row>
    <row r="65" spans="1:7" ht="12">
      <c r="A65" s="586"/>
      <c r="B65" s="586"/>
      <c r="C65" s="349" t="s">
        <v>506</v>
      </c>
      <c r="D65" s="351" t="s">
        <v>513</v>
      </c>
      <c r="E65" s="351">
        <v>0</v>
      </c>
      <c r="F65" s="351">
        <v>7160</v>
      </c>
      <c r="G65" s="329">
        <v>0</v>
      </c>
    </row>
    <row r="66" spans="1:7" ht="12">
      <c r="A66" s="586"/>
      <c r="B66" s="586"/>
      <c r="C66" s="349" t="s">
        <v>319</v>
      </c>
      <c r="D66" s="351" t="s">
        <v>293</v>
      </c>
      <c r="E66" s="351">
        <v>0</v>
      </c>
      <c r="F66" s="351">
        <v>559</v>
      </c>
      <c r="G66" s="329">
        <v>0</v>
      </c>
    </row>
    <row r="67" spans="1:7" ht="12">
      <c r="A67" s="586"/>
      <c r="B67" s="586"/>
      <c r="C67" s="349" t="s">
        <v>285</v>
      </c>
      <c r="D67" s="351" t="s">
        <v>286</v>
      </c>
      <c r="E67" s="351">
        <v>0</v>
      </c>
      <c r="F67" s="351">
        <v>1939</v>
      </c>
      <c r="G67" s="329">
        <v>0</v>
      </c>
    </row>
    <row r="68" spans="1:7" ht="12">
      <c r="A68" s="586"/>
      <c r="B68" s="586"/>
      <c r="C68" s="349" t="s">
        <v>320</v>
      </c>
      <c r="D68" s="351" t="s">
        <v>296</v>
      </c>
      <c r="E68" s="351">
        <v>0</v>
      </c>
      <c r="F68" s="351">
        <v>900</v>
      </c>
      <c r="G68" s="329">
        <v>0</v>
      </c>
    </row>
    <row r="69" spans="1:7" ht="12">
      <c r="A69" s="586"/>
      <c r="B69" s="586"/>
      <c r="C69" s="349" t="s">
        <v>321</v>
      </c>
      <c r="D69" s="351" t="s">
        <v>298</v>
      </c>
      <c r="E69" s="351">
        <v>0</v>
      </c>
      <c r="F69" s="351">
        <v>1856</v>
      </c>
      <c r="G69" s="329"/>
    </row>
    <row r="70" spans="1:7" ht="15.75" customHeight="1">
      <c r="A70" s="370" t="s">
        <v>323</v>
      </c>
      <c r="B70" s="370" t="s">
        <v>327</v>
      </c>
      <c r="C70" s="359" t="s">
        <v>283</v>
      </c>
      <c r="D70" s="361" t="s">
        <v>328</v>
      </c>
      <c r="E70" s="361">
        <v>13000</v>
      </c>
      <c r="F70" s="361">
        <f>F71+F72+F73+F74+F75+F76+F77</f>
        <v>13000</v>
      </c>
      <c r="G70" s="327">
        <v>0</v>
      </c>
    </row>
    <row r="71" spans="1:7" ht="14.25" customHeight="1">
      <c r="A71" s="585"/>
      <c r="B71" s="585"/>
      <c r="C71" s="349" t="s">
        <v>329</v>
      </c>
      <c r="D71" s="351" t="s">
        <v>655</v>
      </c>
      <c r="E71" s="351">
        <v>0</v>
      </c>
      <c r="F71" s="351">
        <v>7120</v>
      </c>
      <c r="G71" s="329">
        <v>0</v>
      </c>
    </row>
    <row r="72" spans="1:7" ht="13.5" customHeight="1">
      <c r="A72" s="586"/>
      <c r="B72" s="586"/>
      <c r="C72" s="349" t="s">
        <v>290</v>
      </c>
      <c r="D72" s="351" t="s">
        <v>318</v>
      </c>
      <c r="E72" s="351">
        <v>0</v>
      </c>
      <c r="F72" s="351">
        <v>560</v>
      </c>
      <c r="G72" s="329">
        <v>0</v>
      </c>
    </row>
    <row r="73" spans="1:7" ht="12.75" customHeight="1">
      <c r="A73" s="586"/>
      <c r="B73" s="586"/>
      <c r="C73" s="349" t="s">
        <v>291</v>
      </c>
      <c r="D73" s="351" t="s">
        <v>292</v>
      </c>
      <c r="E73" s="351">
        <v>0</v>
      </c>
      <c r="F73" s="351">
        <v>80</v>
      </c>
      <c r="G73" s="329">
        <v>0</v>
      </c>
    </row>
    <row r="74" spans="1:7" ht="12.75" customHeight="1">
      <c r="A74" s="586"/>
      <c r="B74" s="586"/>
      <c r="C74" s="349" t="s">
        <v>506</v>
      </c>
      <c r="D74" s="351" t="s">
        <v>513</v>
      </c>
      <c r="E74" s="351">
        <v>0</v>
      </c>
      <c r="F74" s="351">
        <v>4150</v>
      </c>
      <c r="G74" s="329">
        <v>0</v>
      </c>
    </row>
    <row r="75" spans="1:7" ht="13.5" customHeight="1">
      <c r="A75" s="586"/>
      <c r="B75" s="586"/>
      <c r="C75" s="349" t="s">
        <v>319</v>
      </c>
      <c r="D75" s="351" t="s">
        <v>293</v>
      </c>
      <c r="E75" s="351">
        <v>0</v>
      </c>
      <c r="F75" s="351">
        <v>498</v>
      </c>
      <c r="G75" s="329">
        <v>0</v>
      </c>
    </row>
    <row r="76" spans="1:7" ht="13.5" customHeight="1">
      <c r="A76" s="586"/>
      <c r="B76" s="586"/>
      <c r="C76" s="349" t="s">
        <v>285</v>
      </c>
      <c r="D76" s="351" t="s">
        <v>286</v>
      </c>
      <c r="E76" s="351">
        <v>0</v>
      </c>
      <c r="F76" s="351">
        <v>350</v>
      </c>
      <c r="G76" s="329">
        <v>0</v>
      </c>
    </row>
    <row r="77" spans="1:7" ht="12.75" customHeight="1">
      <c r="A77" s="587"/>
      <c r="B77" s="587"/>
      <c r="C77" s="349" t="s">
        <v>320</v>
      </c>
      <c r="D77" s="351" t="s">
        <v>296</v>
      </c>
      <c r="E77" s="351">
        <v>0</v>
      </c>
      <c r="F77" s="351">
        <v>242</v>
      </c>
      <c r="G77" s="329">
        <v>0</v>
      </c>
    </row>
    <row r="78" spans="1:7" ht="12" hidden="1">
      <c r="A78" s="365" t="s">
        <v>330</v>
      </c>
      <c r="B78" s="365" t="s">
        <v>656</v>
      </c>
      <c r="C78" s="344" t="s">
        <v>642</v>
      </c>
      <c r="D78" s="345" t="s">
        <v>331</v>
      </c>
      <c r="E78" s="345">
        <v>0</v>
      </c>
      <c r="F78" s="345">
        <f>F81+F83+F84+F85+F86+F88+F89+F90+F82+F91+F92+F93+F94+F95+F96+F97+F98+F79+F80+F87</f>
        <v>0</v>
      </c>
      <c r="G78" s="346">
        <v>0</v>
      </c>
    </row>
    <row r="79" spans="1:7" ht="12" hidden="1">
      <c r="A79" s="371"/>
      <c r="B79" s="343"/>
      <c r="C79" s="349" t="s">
        <v>332</v>
      </c>
      <c r="D79" s="351" t="s">
        <v>657</v>
      </c>
      <c r="E79" s="351">
        <v>0</v>
      </c>
      <c r="F79" s="351">
        <v>0</v>
      </c>
      <c r="G79" s="329">
        <v>0</v>
      </c>
    </row>
    <row r="80" spans="1:7" ht="12" hidden="1">
      <c r="A80" s="372"/>
      <c r="B80" s="365"/>
      <c r="C80" s="349" t="s">
        <v>329</v>
      </c>
      <c r="D80" s="351" t="s">
        <v>655</v>
      </c>
      <c r="E80" s="351">
        <v>0</v>
      </c>
      <c r="F80" s="351">
        <v>0</v>
      </c>
      <c r="G80" s="329">
        <v>0</v>
      </c>
    </row>
    <row r="81" spans="1:7" ht="24" hidden="1">
      <c r="A81" s="352"/>
      <c r="B81" s="353"/>
      <c r="C81" s="349" t="s">
        <v>287</v>
      </c>
      <c r="D81" s="350" t="s">
        <v>644</v>
      </c>
      <c r="E81" s="351">
        <v>0</v>
      </c>
      <c r="F81" s="351">
        <v>0</v>
      </c>
      <c r="G81" s="329">
        <v>0</v>
      </c>
    </row>
    <row r="82" spans="1:7" ht="24" hidden="1">
      <c r="A82" s="352"/>
      <c r="B82" s="353"/>
      <c r="C82" s="349" t="s">
        <v>288</v>
      </c>
      <c r="D82" s="350" t="s">
        <v>658</v>
      </c>
      <c r="E82" s="351">
        <v>0</v>
      </c>
      <c r="F82" s="351">
        <v>0</v>
      </c>
      <c r="G82" s="329">
        <v>0</v>
      </c>
    </row>
    <row r="83" spans="1:7" ht="12" hidden="1">
      <c r="A83" s="352"/>
      <c r="B83" s="353"/>
      <c r="C83" s="349" t="s">
        <v>289</v>
      </c>
      <c r="D83" s="350" t="s">
        <v>659</v>
      </c>
      <c r="E83" s="351">
        <v>0</v>
      </c>
      <c r="F83" s="351">
        <v>0</v>
      </c>
      <c r="G83" s="329">
        <v>0</v>
      </c>
    </row>
    <row r="84" spans="1:7" ht="24" hidden="1">
      <c r="A84" s="352"/>
      <c r="B84" s="353"/>
      <c r="C84" s="349" t="s">
        <v>333</v>
      </c>
      <c r="D84" s="350" t="s">
        <v>660</v>
      </c>
      <c r="E84" s="351">
        <v>0</v>
      </c>
      <c r="F84" s="351">
        <v>0</v>
      </c>
      <c r="G84" s="329">
        <v>0</v>
      </c>
    </row>
    <row r="85" spans="1:7" ht="12" hidden="1">
      <c r="A85" s="352"/>
      <c r="B85" s="353"/>
      <c r="C85" s="349" t="s">
        <v>334</v>
      </c>
      <c r="D85" s="351" t="s">
        <v>661</v>
      </c>
      <c r="E85" s="351">
        <v>0</v>
      </c>
      <c r="F85" s="351">
        <v>0</v>
      </c>
      <c r="G85" s="329">
        <v>0</v>
      </c>
    </row>
    <row r="86" spans="1:7" ht="12" hidden="1">
      <c r="A86" s="352"/>
      <c r="B86" s="353"/>
      <c r="C86" s="349" t="s">
        <v>335</v>
      </c>
      <c r="D86" s="351" t="s">
        <v>336</v>
      </c>
      <c r="E86" s="351">
        <v>0</v>
      </c>
      <c r="F86" s="351">
        <v>0</v>
      </c>
      <c r="G86" s="329">
        <v>0</v>
      </c>
    </row>
    <row r="87" spans="1:7" ht="36" hidden="1">
      <c r="A87" s="352"/>
      <c r="B87" s="353"/>
      <c r="C87" s="349" t="s">
        <v>662</v>
      </c>
      <c r="D87" s="350" t="s">
        <v>663</v>
      </c>
      <c r="E87" s="351">
        <v>0</v>
      </c>
      <c r="F87" s="351">
        <v>0</v>
      </c>
      <c r="G87" s="329"/>
    </row>
    <row r="88" spans="1:7" ht="12" hidden="1">
      <c r="A88" s="352"/>
      <c r="B88" s="353"/>
      <c r="C88" s="349" t="s">
        <v>290</v>
      </c>
      <c r="D88" s="350" t="s">
        <v>664</v>
      </c>
      <c r="E88" s="351">
        <v>0</v>
      </c>
      <c r="F88" s="351">
        <v>0</v>
      </c>
      <c r="G88" s="329">
        <v>0</v>
      </c>
    </row>
    <row r="89" spans="1:7" ht="18" customHeight="1" hidden="1">
      <c r="A89" s="352"/>
      <c r="B89" s="353"/>
      <c r="C89" s="354" t="s">
        <v>291</v>
      </c>
      <c r="D89" s="350" t="s">
        <v>292</v>
      </c>
      <c r="E89" s="351">
        <v>0</v>
      </c>
      <c r="F89" s="351">
        <v>0</v>
      </c>
      <c r="G89" s="329">
        <v>0</v>
      </c>
    </row>
    <row r="90" spans="1:7" ht="12" hidden="1">
      <c r="A90" s="352"/>
      <c r="B90" s="353"/>
      <c r="C90" s="349" t="s">
        <v>319</v>
      </c>
      <c r="D90" s="351" t="s">
        <v>293</v>
      </c>
      <c r="E90" s="351">
        <v>0</v>
      </c>
      <c r="F90" s="351">
        <v>0</v>
      </c>
      <c r="G90" s="329">
        <v>0</v>
      </c>
    </row>
    <row r="91" spans="1:7" ht="12" hidden="1">
      <c r="A91" s="352"/>
      <c r="B91" s="353"/>
      <c r="C91" s="349" t="s">
        <v>337</v>
      </c>
      <c r="D91" s="351" t="s">
        <v>665</v>
      </c>
      <c r="E91" s="351">
        <v>0</v>
      </c>
      <c r="F91" s="351">
        <v>0</v>
      </c>
      <c r="G91" s="329">
        <v>0</v>
      </c>
    </row>
    <row r="92" spans="1:7" ht="12" hidden="1">
      <c r="A92" s="352"/>
      <c r="B92" s="353"/>
      <c r="C92" s="349" t="s">
        <v>338</v>
      </c>
      <c r="D92" s="351" t="s">
        <v>339</v>
      </c>
      <c r="E92" s="351">
        <v>0</v>
      </c>
      <c r="F92" s="351">
        <v>0</v>
      </c>
      <c r="G92" s="329">
        <v>0</v>
      </c>
    </row>
    <row r="93" spans="1:7" ht="12" hidden="1">
      <c r="A93" s="352"/>
      <c r="B93" s="353"/>
      <c r="C93" s="349" t="s">
        <v>304</v>
      </c>
      <c r="D93" s="351" t="s">
        <v>294</v>
      </c>
      <c r="E93" s="351">
        <v>0</v>
      </c>
      <c r="F93" s="351">
        <v>0</v>
      </c>
      <c r="G93" s="329">
        <v>0</v>
      </c>
    </row>
    <row r="94" spans="1:7" ht="12" hidden="1">
      <c r="A94" s="352"/>
      <c r="B94" s="353"/>
      <c r="C94" s="349" t="s">
        <v>340</v>
      </c>
      <c r="D94" s="351" t="s">
        <v>295</v>
      </c>
      <c r="E94" s="351">
        <v>0</v>
      </c>
      <c r="F94" s="351">
        <v>0</v>
      </c>
      <c r="G94" s="329">
        <v>0</v>
      </c>
    </row>
    <row r="95" spans="1:7" ht="12" hidden="1">
      <c r="A95" s="352"/>
      <c r="B95" s="353"/>
      <c r="C95" s="349" t="s">
        <v>285</v>
      </c>
      <c r="D95" s="351" t="s">
        <v>286</v>
      </c>
      <c r="E95" s="351">
        <v>0</v>
      </c>
      <c r="F95" s="351">
        <v>0</v>
      </c>
      <c r="G95" s="329">
        <v>0</v>
      </c>
    </row>
    <row r="96" spans="1:7" ht="12" hidden="1">
      <c r="A96" s="352"/>
      <c r="B96" s="353"/>
      <c r="C96" s="373" t="s">
        <v>320</v>
      </c>
      <c r="D96" s="374" t="s">
        <v>296</v>
      </c>
      <c r="E96" s="374">
        <v>0</v>
      </c>
      <c r="F96" s="374">
        <v>0</v>
      </c>
      <c r="G96" s="332">
        <v>0</v>
      </c>
    </row>
    <row r="97" spans="1:7" ht="12" hidden="1">
      <c r="A97" s="356"/>
      <c r="B97" s="356"/>
      <c r="C97" s="356" t="s">
        <v>321</v>
      </c>
      <c r="D97" s="351" t="s">
        <v>298</v>
      </c>
      <c r="E97" s="351">
        <v>0</v>
      </c>
      <c r="F97" s="351">
        <v>0</v>
      </c>
      <c r="G97" s="329">
        <v>0</v>
      </c>
    </row>
    <row r="98" spans="1:7" ht="12" hidden="1">
      <c r="A98" s="356"/>
      <c r="B98" s="356"/>
      <c r="C98" s="356" t="s">
        <v>305</v>
      </c>
      <c r="D98" s="351" t="s">
        <v>306</v>
      </c>
      <c r="E98" s="351">
        <v>0</v>
      </c>
      <c r="F98" s="351">
        <v>0</v>
      </c>
      <c r="G98" s="329">
        <v>0</v>
      </c>
    </row>
    <row r="99" spans="1:7" ht="24.75" customHeight="1">
      <c r="A99" s="335" t="s">
        <v>330</v>
      </c>
      <c r="B99" s="335" t="s">
        <v>341</v>
      </c>
      <c r="C99" s="359" t="s">
        <v>283</v>
      </c>
      <c r="D99" s="360" t="s">
        <v>342</v>
      </c>
      <c r="E99" s="361">
        <v>2007000</v>
      </c>
      <c r="F99" s="361">
        <f>F100+F101+F102+F103+F104+F105+F107+F106+F114+F115+F117+F118+F119+F121+F122+F123+F124+F125+F126+F127+F116+F120</f>
        <v>2007000</v>
      </c>
      <c r="G99" s="327">
        <v>0</v>
      </c>
    </row>
    <row r="100" spans="1:7" ht="16.5" customHeight="1">
      <c r="A100" s="585"/>
      <c r="B100" s="585"/>
      <c r="C100" s="356" t="s">
        <v>288</v>
      </c>
      <c r="D100" s="350" t="s">
        <v>666</v>
      </c>
      <c r="E100" s="351">
        <v>0</v>
      </c>
      <c r="F100" s="351">
        <v>19000</v>
      </c>
      <c r="G100" s="329">
        <v>0</v>
      </c>
    </row>
    <row r="101" spans="1:7" ht="15.75" customHeight="1">
      <c r="A101" s="586"/>
      <c r="B101" s="586"/>
      <c r="C101" s="349" t="s">
        <v>289</v>
      </c>
      <c r="D101" s="350" t="s">
        <v>659</v>
      </c>
      <c r="E101" s="351">
        <v>0</v>
      </c>
      <c r="F101" s="351">
        <v>2000</v>
      </c>
      <c r="G101" s="329">
        <v>0</v>
      </c>
    </row>
    <row r="102" spans="1:7" ht="15" customHeight="1">
      <c r="A102" s="586"/>
      <c r="B102" s="586"/>
      <c r="C102" s="349" t="s">
        <v>333</v>
      </c>
      <c r="D102" s="350" t="s">
        <v>667</v>
      </c>
      <c r="E102" s="351">
        <v>0</v>
      </c>
      <c r="F102" s="351">
        <v>1315000</v>
      </c>
      <c r="G102" s="329">
        <v>0</v>
      </c>
    </row>
    <row r="103" spans="1:7" ht="15" customHeight="1">
      <c r="A103" s="586"/>
      <c r="B103" s="586"/>
      <c r="C103" s="349" t="s">
        <v>334</v>
      </c>
      <c r="D103" s="351" t="s">
        <v>661</v>
      </c>
      <c r="E103" s="351">
        <v>0</v>
      </c>
      <c r="F103" s="351">
        <v>62000</v>
      </c>
      <c r="G103" s="329">
        <v>0</v>
      </c>
    </row>
    <row r="104" spans="1:7" ht="14.25" customHeight="1">
      <c r="A104" s="587"/>
      <c r="B104" s="586"/>
      <c r="C104" s="349" t="s">
        <v>335</v>
      </c>
      <c r="D104" s="351" t="s">
        <v>336</v>
      </c>
      <c r="E104" s="351">
        <v>0</v>
      </c>
      <c r="F104" s="351">
        <v>104000</v>
      </c>
      <c r="G104" s="329">
        <v>0</v>
      </c>
    </row>
    <row r="105" spans="1:7" ht="15" customHeight="1">
      <c r="A105" s="585"/>
      <c r="B105" s="586"/>
      <c r="C105" s="354" t="s">
        <v>290</v>
      </c>
      <c r="D105" s="350" t="s">
        <v>664</v>
      </c>
      <c r="E105" s="351">
        <v>0</v>
      </c>
      <c r="F105" s="351">
        <v>3500</v>
      </c>
      <c r="G105" s="329">
        <v>0</v>
      </c>
    </row>
    <row r="106" spans="1:7" ht="13.5" customHeight="1">
      <c r="A106" s="586"/>
      <c r="B106" s="586"/>
      <c r="C106" s="354" t="s">
        <v>291</v>
      </c>
      <c r="D106" s="350" t="s">
        <v>292</v>
      </c>
      <c r="E106" s="351">
        <v>0</v>
      </c>
      <c r="F106" s="351">
        <v>500</v>
      </c>
      <c r="G106" s="329">
        <v>0</v>
      </c>
    </row>
    <row r="107" spans="1:7" ht="13.5" customHeight="1">
      <c r="A107" s="586"/>
      <c r="B107" s="586"/>
      <c r="C107" s="349" t="s">
        <v>516</v>
      </c>
      <c r="D107" s="350" t="s">
        <v>668</v>
      </c>
      <c r="E107" s="351">
        <v>0</v>
      </c>
      <c r="F107" s="351">
        <v>137000</v>
      </c>
      <c r="G107" s="329">
        <v>0</v>
      </c>
    </row>
    <row r="108" spans="1:7" ht="14.25" customHeight="1" hidden="1">
      <c r="A108" s="586"/>
      <c r="B108" s="586"/>
      <c r="C108" s="375" t="s">
        <v>642</v>
      </c>
      <c r="D108" s="345" t="s">
        <v>640</v>
      </c>
      <c r="E108" s="345">
        <v>0</v>
      </c>
      <c r="F108" s="345">
        <f>F109+F110+F111+F113+F112</f>
        <v>0</v>
      </c>
      <c r="G108" s="376">
        <v>0</v>
      </c>
    </row>
    <row r="109" spans="1:7" ht="24" customHeight="1" hidden="1">
      <c r="A109" s="586"/>
      <c r="B109" s="586"/>
      <c r="C109" s="349" t="s">
        <v>287</v>
      </c>
      <c r="D109" s="350" t="s">
        <v>644</v>
      </c>
      <c r="E109" s="351">
        <v>0</v>
      </c>
      <c r="F109" s="351">
        <v>0</v>
      </c>
      <c r="G109" s="377">
        <v>0</v>
      </c>
    </row>
    <row r="110" spans="1:7" ht="21.75" customHeight="1" hidden="1">
      <c r="A110" s="586"/>
      <c r="B110" s="586"/>
      <c r="C110" s="349" t="s">
        <v>289</v>
      </c>
      <c r="D110" s="351" t="s">
        <v>646</v>
      </c>
      <c r="E110" s="351">
        <v>0</v>
      </c>
      <c r="F110" s="351">
        <v>0</v>
      </c>
      <c r="G110" s="377">
        <v>0</v>
      </c>
    </row>
    <row r="111" spans="1:7" ht="24.75" customHeight="1" hidden="1">
      <c r="A111" s="586"/>
      <c r="B111" s="586"/>
      <c r="C111" s="354" t="s">
        <v>290</v>
      </c>
      <c r="D111" s="350" t="s">
        <v>318</v>
      </c>
      <c r="E111" s="351">
        <v>0</v>
      </c>
      <c r="F111" s="351">
        <v>0</v>
      </c>
      <c r="G111" s="377">
        <v>0</v>
      </c>
    </row>
    <row r="112" spans="1:7" ht="24.75" customHeight="1" hidden="1">
      <c r="A112" s="586"/>
      <c r="B112" s="586"/>
      <c r="C112" s="354" t="s">
        <v>291</v>
      </c>
      <c r="D112" s="350" t="s">
        <v>292</v>
      </c>
      <c r="E112" s="351">
        <v>0</v>
      </c>
      <c r="F112" s="351">
        <v>0</v>
      </c>
      <c r="G112" s="377">
        <v>0</v>
      </c>
    </row>
    <row r="113" spans="1:7" ht="21.75" customHeight="1" hidden="1">
      <c r="A113" s="586"/>
      <c r="B113" s="586"/>
      <c r="C113" s="349"/>
      <c r="D113" s="351" t="s">
        <v>648</v>
      </c>
      <c r="E113" s="351">
        <v>0</v>
      </c>
      <c r="F113" s="351">
        <v>0</v>
      </c>
      <c r="G113" s="377">
        <v>0</v>
      </c>
    </row>
    <row r="114" spans="1:7" ht="14.25" customHeight="1">
      <c r="A114" s="586"/>
      <c r="B114" s="586"/>
      <c r="C114" s="349" t="s">
        <v>518</v>
      </c>
      <c r="D114" s="351" t="s">
        <v>519</v>
      </c>
      <c r="E114" s="351">
        <v>0</v>
      </c>
      <c r="F114" s="351">
        <v>85000</v>
      </c>
      <c r="G114" s="377">
        <v>0</v>
      </c>
    </row>
    <row r="115" spans="1:7" ht="14.25" customHeight="1">
      <c r="A115" s="586"/>
      <c r="B115" s="586"/>
      <c r="C115" s="349" t="s">
        <v>319</v>
      </c>
      <c r="D115" s="351" t="s">
        <v>293</v>
      </c>
      <c r="E115" s="351">
        <v>0</v>
      </c>
      <c r="F115" s="351">
        <v>146000</v>
      </c>
      <c r="G115" s="377">
        <v>0</v>
      </c>
    </row>
    <row r="116" spans="1:7" ht="14.25" customHeight="1">
      <c r="A116" s="586"/>
      <c r="B116" s="586"/>
      <c r="C116" s="349" t="s">
        <v>337</v>
      </c>
      <c r="D116" s="351" t="s">
        <v>665</v>
      </c>
      <c r="E116" s="351">
        <v>0</v>
      </c>
      <c r="F116" s="351">
        <v>0</v>
      </c>
      <c r="G116" s="377">
        <v>0</v>
      </c>
    </row>
    <row r="117" spans="1:7" ht="13.5" customHeight="1">
      <c r="A117" s="586"/>
      <c r="B117" s="586"/>
      <c r="C117" s="373" t="s">
        <v>338</v>
      </c>
      <c r="D117" s="374" t="s">
        <v>339</v>
      </c>
      <c r="E117" s="374">
        <v>0</v>
      </c>
      <c r="F117" s="374">
        <v>22890</v>
      </c>
      <c r="G117" s="378">
        <v>0</v>
      </c>
    </row>
    <row r="118" spans="1:7" ht="14.25" customHeight="1">
      <c r="A118" s="586"/>
      <c r="B118" s="586"/>
      <c r="C118" s="356" t="s">
        <v>304</v>
      </c>
      <c r="D118" s="351" t="s">
        <v>294</v>
      </c>
      <c r="E118" s="351">
        <v>0</v>
      </c>
      <c r="F118" s="351">
        <v>18000</v>
      </c>
      <c r="G118" s="377">
        <v>0</v>
      </c>
    </row>
    <row r="119" spans="1:7" ht="15" customHeight="1">
      <c r="A119" s="586"/>
      <c r="B119" s="586"/>
      <c r="C119" s="356" t="s">
        <v>340</v>
      </c>
      <c r="D119" s="351" t="s">
        <v>295</v>
      </c>
      <c r="E119" s="351">
        <v>0</v>
      </c>
      <c r="F119" s="351">
        <v>15780</v>
      </c>
      <c r="G119" s="377">
        <v>0</v>
      </c>
    </row>
    <row r="120" spans="1:7" ht="15" customHeight="1">
      <c r="A120" s="586"/>
      <c r="B120" s="586"/>
      <c r="C120" s="379" t="s">
        <v>344</v>
      </c>
      <c r="D120" s="341" t="s">
        <v>345</v>
      </c>
      <c r="E120" s="341">
        <v>0</v>
      </c>
      <c r="F120" s="341">
        <v>6500</v>
      </c>
      <c r="G120" s="380">
        <v>0</v>
      </c>
    </row>
    <row r="121" spans="1:7" ht="14.25" customHeight="1">
      <c r="A121" s="586"/>
      <c r="B121" s="586"/>
      <c r="C121" s="379" t="s">
        <v>285</v>
      </c>
      <c r="D121" s="341" t="s">
        <v>286</v>
      </c>
      <c r="E121" s="341">
        <v>0</v>
      </c>
      <c r="F121" s="341">
        <v>45000</v>
      </c>
      <c r="G121" s="380">
        <v>0</v>
      </c>
    </row>
    <row r="122" spans="1:7" ht="14.25" customHeight="1">
      <c r="A122" s="586"/>
      <c r="B122" s="586"/>
      <c r="C122" s="349" t="s">
        <v>320</v>
      </c>
      <c r="D122" s="351" t="s">
        <v>296</v>
      </c>
      <c r="E122" s="351">
        <v>0</v>
      </c>
      <c r="F122" s="351">
        <v>7000</v>
      </c>
      <c r="G122" s="377">
        <v>0</v>
      </c>
    </row>
    <row r="123" spans="1:7" ht="13.5" customHeight="1">
      <c r="A123" s="586"/>
      <c r="B123" s="586"/>
      <c r="C123" s="349" t="s">
        <v>346</v>
      </c>
      <c r="D123" s="351" t="s">
        <v>297</v>
      </c>
      <c r="E123" s="351">
        <v>0</v>
      </c>
      <c r="F123" s="351">
        <v>6500</v>
      </c>
      <c r="G123" s="377">
        <v>0</v>
      </c>
    </row>
    <row r="124" spans="1:7" ht="14.25" customHeight="1">
      <c r="A124" s="586"/>
      <c r="B124" s="586"/>
      <c r="C124" s="349" t="s">
        <v>321</v>
      </c>
      <c r="D124" s="351" t="s">
        <v>298</v>
      </c>
      <c r="E124" s="351">
        <v>0</v>
      </c>
      <c r="F124" s="351">
        <v>750</v>
      </c>
      <c r="G124" s="377">
        <v>0</v>
      </c>
    </row>
    <row r="125" spans="1:7" ht="14.25" customHeight="1">
      <c r="A125" s="586"/>
      <c r="B125" s="586"/>
      <c r="C125" s="349" t="s">
        <v>307</v>
      </c>
      <c r="D125" s="351" t="s">
        <v>669</v>
      </c>
      <c r="E125" s="351">
        <v>0</v>
      </c>
      <c r="F125" s="351">
        <v>10420</v>
      </c>
      <c r="G125" s="377">
        <v>0</v>
      </c>
    </row>
    <row r="126" spans="1:7" ht="12" customHeight="1">
      <c r="A126" s="586"/>
      <c r="B126" s="586"/>
      <c r="C126" s="349" t="s">
        <v>347</v>
      </c>
      <c r="D126" s="351" t="s">
        <v>670</v>
      </c>
      <c r="E126" s="351">
        <v>0</v>
      </c>
      <c r="F126" s="351">
        <v>160</v>
      </c>
      <c r="G126" s="377">
        <v>0</v>
      </c>
    </row>
    <row r="127" spans="1:7" ht="21.75" customHeight="1" hidden="1">
      <c r="A127" s="381"/>
      <c r="B127" s="358"/>
      <c r="C127" s="349" t="s">
        <v>348</v>
      </c>
      <c r="D127" s="351" t="s">
        <v>671</v>
      </c>
      <c r="E127" s="351">
        <v>0</v>
      </c>
      <c r="F127" s="351">
        <v>0</v>
      </c>
      <c r="G127" s="377">
        <v>0</v>
      </c>
    </row>
    <row r="128" spans="1:7" ht="14.25" customHeight="1">
      <c r="A128" s="382" t="s">
        <v>330</v>
      </c>
      <c r="B128" s="359" t="s">
        <v>498</v>
      </c>
      <c r="C128" s="383" t="s">
        <v>629</v>
      </c>
      <c r="D128" s="361" t="s">
        <v>497</v>
      </c>
      <c r="E128" s="361">
        <v>19000</v>
      </c>
      <c r="F128" s="361">
        <f>F129</f>
        <v>19000</v>
      </c>
      <c r="G128" s="384">
        <v>0</v>
      </c>
    </row>
    <row r="129" spans="1:7" ht="15" customHeight="1">
      <c r="A129" s="381"/>
      <c r="B129" s="358"/>
      <c r="C129" s="349" t="s">
        <v>322</v>
      </c>
      <c r="D129" s="351" t="s">
        <v>672</v>
      </c>
      <c r="E129" s="351">
        <v>0</v>
      </c>
      <c r="F129" s="351">
        <v>19000</v>
      </c>
      <c r="G129" s="377">
        <v>0</v>
      </c>
    </row>
    <row r="130" spans="1:7" ht="24" customHeight="1">
      <c r="A130" s="359" t="s">
        <v>343</v>
      </c>
      <c r="B130" s="359" t="s">
        <v>349</v>
      </c>
      <c r="C130" s="359" t="s">
        <v>283</v>
      </c>
      <c r="D130" s="360" t="s">
        <v>673</v>
      </c>
      <c r="E130" s="361">
        <v>477000</v>
      </c>
      <c r="F130" s="361">
        <f>F131</f>
        <v>477000</v>
      </c>
      <c r="G130" s="385">
        <v>0</v>
      </c>
    </row>
    <row r="131" spans="1:7" ht="15" customHeight="1">
      <c r="A131" s="344"/>
      <c r="B131" s="344"/>
      <c r="C131" s="356" t="s">
        <v>350</v>
      </c>
      <c r="D131" s="350" t="s">
        <v>674</v>
      </c>
      <c r="E131" s="351">
        <v>0</v>
      </c>
      <c r="F131" s="351">
        <v>477000</v>
      </c>
      <c r="G131" s="377">
        <v>0</v>
      </c>
    </row>
    <row r="132" spans="1:7" ht="24" customHeight="1">
      <c r="A132" s="359" t="s">
        <v>268</v>
      </c>
      <c r="B132" s="359" t="s">
        <v>223</v>
      </c>
      <c r="C132" s="359" t="s">
        <v>283</v>
      </c>
      <c r="D132" s="127" t="s">
        <v>675</v>
      </c>
      <c r="E132" s="361">
        <v>11171</v>
      </c>
      <c r="F132" s="361">
        <f>F133</f>
        <v>11171</v>
      </c>
      <c r="G132" s="361">
        <f>G133</f>
        <v>0</v>
      </c>
    </row>
    <row r="133" spans="1:7" ht="16.5" customHeight="1" thickBot="1">
      <c r="A133" s="356"/>
      <c r="B133" s="356"/>
      <c r="C133" s="356" t="s">
        <v>353</v>
      </c>
      <c r="D133" s="350" t="s">
        <v>354</v>
      </c>
      <c r="E133" s="351">
        <v>0</v>
      </c>
      <c r="F133" s="351">
        <v>11171</v>
      </c>
      <c r="G133" s="377">
        <v>0</v>
      </c>
    </row>
    <row r="134" spans="1:7" ht="24" hidden="1">
      <c r="A134" s="343" t="s">
        <v>352</v>
      </c>
      <c r="B134" s="343" t="s">
        <v>676</v>
      </c>
      <c r="C134" s="344" t="s">
        <v>642</v>
      </c>
      <c r="D134" s="386" t="s">
        <v>355</v>
      </c>
      <c r="E134" s="345">
        <f>'[1]Z 1'!S358</f>
        <v>0</v>
      </c>
      <c r="F134" s="345">
        <f>F135+F137+F136+F138+F139+F140+F141+F142+F143</f>
        <v>0</v>
      </c>
      <c r="G134" s="346">
        <v>0</v>
      </c>
    </row>
    <row r="135" spans="1:7" ht="24" hidden="1">
      <c r="A135" s="348"/>
      <c r="B135" s="387"/>
      <c r="C135" s="349" t="s">
        <v>287</v>
      </c>
      <c r="D135" s="350" t="s">
        <v>644</v>
      </c>
      <c r="E135" s="351">
        <v>0</v>
      </c>
      <c r="F135" s="351">
        <v>0</v>
      </c>
      <c r="G135" s="329">
        <v>0</v>
      </c>
    </row>
    <row r="136" spans="1:7" ht="12" hidden="1">
      <c r="A136" s="353"/>
      <c r="B136" s="388"/>
      <c r="C136" s="349" t="s">
        <v>289</v>
      </c>
      <c r="D136" s="350" t="s">
        <v>646</v>
      </c>
      <c r="E136" s="351">
        <v>0</v>
      </c>
      <c r="F136" s="351">
        <v>0</v>
      </c>
      <c r="G136" s="329">
        <v>0</v>
      </c>
    </row>
    <row r="137" spans="1:7" ht="12" hidden="1">
      <c r="A137" s="353"/>
      <c r="B137" s="388"/>
      <c r="C137" s="354" t="s">
        <v>290</v>
      </c>
      <c r="D137" s="350" t="s">
        <v>318</v>
      </c>
      <c r="E137" s="351">
        <v>0</v>
      </c>
      <c r="F137" s="351">
        <v>0</v>
      </c>
      <c r="G137" s="329">
        <v>0</v>
      </c>
    </row>
    <row r="138" spans="1:7" ht="12" hidden="1">
      <c r="A138" s="353"/>
      <c r="B138" s="388"/>
      <c r="C138" s="354" t="s">
        <v>291</v>
      </c>
      <c r="D138" s="350" t="s">
        <v>292</v>
      </c>
      <c r="E138" s="351">
        <v>0</v>
      </c>
      <c r="F138" s="351">
        <v>0</v>
      </c>
      <c r="G138" s="329">
        <v>0</v>
      </c>
    </row>
    <row r="139" spans="1:7" ht="13.5" customHeight="1" hidden="1">
      <c r="A139" s="353"/>
      <c r="B139" s="388"/>
      <c r="C139" s="354" t="s">
        <v>319</v>
      </c>
      <c r="D139" s="350" t="s">
        <v>293</v>
      </c>
      <c r="E139" s="351">
        <v>0</v>
      </c>
      <c r="F139" s="351">
        <v>0</v>
      </c>
      <c r="G139" s="329">
        <v>0</v>
      </c>
    </row>
    <row r="140" spans="1:7" ht="12" hidden="1">
      <c r="A140" s="356"/>
      <c r="B140" s="344"/>
      <c r="C140" s="354" t="s">
        <v>304</v>
      </c>
      <c r="D140" s="350" t="s">
        <v>294</v>
      </c>
      <c r="E140" s="351">
        <v>0</v>
      </c>
      <c r="F140" s="351">
        <v>0</v>
      </c>
      <c r="G140" s="329">
        <v>0</v>
      </c>
    </row>
    <row r="141" spans="1:7" ht="12" hidden="1">
      <c r="A141" s="356"/>
      <c r="B141" s="344"/>
      <c r="C141" s="354" t="s">
        <v>285</v>
      </c>
      <c r="D141" s="350" t="s">
        <v>286</v>
      </c>
      <c r="E141" s="351">
        <v>0</v>
      </c>
      <c r="F141" s="351">
        <v>0</v>
      </c>
      <c r="G141" s="329">
        <v>0</v>
      </c>
    </row>
    <row r="142" spans="1:7" ht="12" hidden="1">
      <c r="A142" s="353"/>
      <c r="B142" s="388"/>
      <c r="C142" s="354" t="s">
        <v>320</v>
      </c>
      <c r="D142" s="350" t="s">
        <v>296</v>
      </c>
      <c r="E142" s="351">
        <v>0</v>
      </c>
      <c r="F142" s="351">
        <v>0</v>
      </c>
      <c r="G142" s="329">
        <v>0</v>
      </c>
    </row>
    <row r="143" spans="1:7" ht="12" hidden="1">
      <c r="A143" s="339"/>
      <c r="B143" s="389"/>
      <c r="C143" s="354" t="s">
        <v>321</v>
      </c>
      <c r="D143" s="350" t="s">
        <v>298</v>
      </c>
      <c r="E143" s="351">
        <v>0</v>
      </c>
      <c r="F143" s="351">
        <v>0</v>
      </c>
      <c r="G143" s="329">
        <v>0</v>
      </c>
    </row>
    <row r="144" spans="1:7" ht="18" customHeight="1" hidden="1">
      <c r="A144" s="352"/>
      <c r="B144" s="353"/>
      <c r="C144" s="349"/>
      <c r="D144" s="351"/>
      <c r="E144" s="351"/>
      <c r="F144" s="351"/>
      <c r="G144" s="329"/>
    </row>
    <row r="145" spans="1:7" ht="20.25" customHeight="1" hidden="1">
      <c r="A145" s="352"/>
      <c r="B145" s="353"/>
      <c r="C145" s="349"/>
      <c r="D145" s="351"/>
      <c r="E145" s="351"/>
      <c r="F145" s="351"/>
      <c r="G145" s="329"/>
    </row>
    <row r="146" spans="1:7" ht="21" customHeight="1" hidden="1">
      <c r="A146" s="352"/>
      <c r="B146" s="353"/>
      <c r="C146" s="349"/>
      <c r="D146" s="351"/>
      <c r="E146" s="351"/>
      <c r="F146" s="351"/>
      <c r="G146" s="329"/>
    </row>
    <row r="147" spans="1:7" ht="21" customHeight="1" hidden="1">
      <c r="A147" s="352"/>
      <c r="B147" s="353"/>
      <c r="C147" s="349"/>
      <c r="D147" s="351"/>
      <c r="E147" s="351"/>
      <c r="F147" s="351"/>
      <c r="G147" s="329"/>
    </row>
    <row r="148" spans="1:7" ht="19.5" customHeight="1" hidden="1">
      <c r="A148" s="352"/>
      <c r="B148" s="353"/>
      <c r="C148" s="349"/>
      <c r="D148" s="351"/>
      <c r="E148" s="351"/>
      <c r="F148" s="351"/>
      <c r="G148" s="329"/>
    </row>
    <row r="149" spans="1:7" ht="20.25" customHeight="1" hidden="1">
      <c r="A149" s="352"/>
      <c r="B149" s="353"/>
      <c r="C149" s="373"/>
      <c r="D149" s="374"/>
      <c r="E149" s="374"/>
      <c r="F149" s="374"/>
      <c r="G149" s="332"/>
    </row>
    <row r="150" spans="1:7" ht="21" customHeight="1" thickBot="1">
      <c r="A150" s="573" t="s">
        <v>359</v>
      </c>
      <c r="B150" s="574"/>
      <c r="C150" s="574"/>
      <c r="D150" s="575"/>
      <c r="E150" s="390">
        <f>E16+E33+E41+E44+E46+E57+E59+E70+E99+E128+E130+E132</f>
        <v>2919281</v>
      </c>
      <c r="F150" s="390">
        <f>F16+F33+F41+F44+F46+F57+F59+F70+F99+F128+F130+F132</f>
        <v>2919281</v>
      </c>
      <c r="G150" s="390">
        <f>G10</f>
        <v>138000</v>
      </c>
    </row>
    <row r="151" spans="5:7" ht="24.75" customHeight="1">
      <c r="E151" s="128"/>
      <c r="F151" s="572" t="s">
        <v>677</v>
      </c>
      <c r="G151" s="572"/>
    </row>
    <row r="152" spans="5:7" ht="12.75">
      <c r="E152" s="128"/>
      <c r="F152" s="581" t="s">
        <v>678</v>
      </c>
      <c r="G152" s="581"/>
    </row>
  </sheetData>
  <mergeCells count="22">
    <mergeCell ref="E1:G1"/>
    <mergeCell ref="A5:G5"/>
    <mergeCell ref="A100:A104"/>
    <mergeCell ref="B100:B126"/>
    <mergeCell ref="B15:F15"/>
    <mergeCell ref="G7:G8"/>
    <mergeCell ref="D7:D8"/>
    <mergeCell ref="F7:F8"/>
    <mergeCell ref="F152:G152"/>
    <mergeCell ref="A34:A40"/>
    <mergeCell ref="B34:B40"/>
    <mergeCell ref="A47:A56"/>
    <mergeCell ref="B47:B56"/>
    <mergeCell ref="A60:A69"/>
    <mergeCell ref="B60:B69"/>
    <mergeCell ref="A71:A77"/>
    <mergeCell ref="B71:B77"/>
    <mergeCell ref="A105:A126"/>
    <mergeCell ref="F151:G151"/>
    <mergeCell ref="A150:D150"/>
    <mergeCell ref="A7:C7"/>
    <mergeCell ref="E7:E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317" customWidth="1"/>
    <col min="2" max="2" width="8.75390625" style="317" customWidth="1"/>
    <col min="3" max="3" width="6.25390625" style="317" customWidth="1"/>
    <col min="4" max="4" width="31.625" style="317" customWidth="1"/>
    <col min="5" max="5" width="16.375" style="317" customWidth="1"/>
    <col min="6" max="6" width="16.875" style="317" customWidth="1"/>
    <col min="7" max="7" width="9.625" style="317" bestFit="1" customWidth="1"/>
    <col min="8" max="16384" width="9.125" style="317" customWidth="1"/>
  </cols>
  <sheetData>
    <row r="1" spans="4:6" ht="39" customHeight="1">
      <c r="D1" s="391"/>
      <c r="E1" s="595" t="s">
        <v>768</v>
      </c>
      <c r="F1" s="595"/>
    </row>
    <row r="2" spans="5:6" ht="12">
      <c r="E2" s="391"/>
      <c r="F2" s="391"/>
    </row>
    <row r="3" spans="1:6" ht="12.75" thickBot="1">
      <c r="A3" s="600" t="s">
        <v>679</v>
      </c>
      <c r="B3" s="600"/>
      <c r="C3" s="600"/>
      <c r="D3" s="600"/>
      <c r="E3" s="600"/>
      <c r="F3" s="600"/>
    </row>
    <row r="4" spans="1:6" ht="12.75" thickBot="1">
      <c r="A4" s="601" t="s">
        <v>272</v>
      </c>
      <c r="B4" s="602"/>
      <c r="C4" s="603"/>
      <c r="D4" s="604" t="s">
        <v>632</v>
      </c>
      <c r="E4" s="606" t="s">
        <v>680</v>
      </c>
      <c r="F4" s="608" t="s">
        <v>634</v>
      </c>
    </row>
    <row r="5" spans="1:6" ht="12.75" thickBot="1">
      <c r="A5" s="392" t="s">
        <v>273</v>
      </c>
      <c r="B5" s="393" t="s">
        <v>274</v>
      </c>
      <c r="C5" s="392" t="s">
        <v>275</v>
      </c>
      <c r="D5" s="605"/>
      <c r="E5" s="607"/>
      <c r="F5" s="609"/>
    </row>
    <row r="6" spans="1:6" ht="12">
      <c r="A6" s="394">
        <v>1</v>
      </c>
      <c r="B6" s="395">
        <v>2</v>
      </c>
      <c r="C6" s="395">
        <v>3</v>
      </c>
      <c r="D6" s="396">
        <v>4</v>
      </c>
      <c r="E6" s="395">
        <v>5</v>
      </c>
      <c r="F6" s="397">
        <v>6</v>
      </c>
    </row>
    <row r="7" spans="1:6" ht="24" hidden="1">
      <c r="A7" s="398"/>
      <c r="B7" s="399"/>
      <c r="C7" s="400">
        <v>2830</v>
      </c>
      <c r="D7" s="401" t="s">
        <v>681</v>
      </c>
      <c r="E7" s="402">
        <v>0</v>
      </c>
      <c r="F7" s="403">
        <v>0</v>
      </c>
    </row>
    <row r="8" spans="1:6" ht="16.5" customHeight="1">
      <c r="A8" s="327">
        <v>852</v>
      </c>
      <c r="B8" s="327">
        <v>85202</v>
      </c>
      <c r="C8" s="327">
        <v>2130</v>
      </c>
      <c r="D8" s="404" t="s">
        <v>365</v>
      </c>
      <c r="E8" s="405">
        <v>594000</v>
      </c>
      <c r="F8" s="406">
        <f>F9+F10+F11+F13+F12+F14+F15+F16+F17+F18+F19+F20+F21+F22+F23+F24+F25</f>
        <v>594000</v>
      </c>
    </row>
    <row r="9" spans="1:6" ht="24">
      <c r="A9" s="610"/>
      <c r="B9" s="610"/>
      <c r="C9" s="407">
        <v>4010</v>
      </c>
      <c r="D9" s="401" t="s">
        <v>644</v>
      </c>
      <c r="E9" s="402">
        <v>0</v>
      </c>
      <c r="F9" s="403">
        <v>394926</v>
      </c>
    </row>
    <row r="10" spans="1:6" ht="12">
      <c r="A10" s="611"/>
      <c r="B10" s="611"/>
      <c r="C10" s="407">
        <v>4040</v>
      </c>
      <c r="D10" s="401" t="s">
        <v>659</v>
      </c>
      <c r="E10" s="402">
        <v>0</v>
      </c>
      <c r="F10" s="403">
        <v>28398</v>
      </c>
    </row>
    <row r="11" spans="1:6" ht="12">
      <c r="A11" s="611"/>
      <c r="B11" s="611"/>
      <c r="C11" s="408">
        <v>4110</v>
      </c>
      <c r="D11" s="401" t="s">
        <v>318</v>
      </c>
      <c r="E11" s="402">
        <v>0</v>
      </c>
      <c r="F11" s="403">
        <v>67547</v>
      </c>
    </row>
    <row r="12" spans="1:6" ht="12">
      <c r="A12" s="611"/>
      <c r="B12" s="611"/>
      <c r="C12" s="408">
        <v>4120</v>
      </c>
      <c r="D12" s="401" t="s">
        <v>292</v>
      </c>
      <c r="E12" s="402">
        <v>0</v>
      </c>
      <c r="F12" s="403">
        <v>7361</v>
      </c>
    </row>
    <row r="13" spans="1:6" ht="12" customHeight="1" hidden="1">
      <c r="A13" s="611"/>
      <c r="B13" s="611"/>
      <c r="C13" s="407">
        <v>3020</v>
      </c>
      <c r="D13" s="401" t="s">
        <v>362</v>
      </c>
      <c r="E13" s="402">
        <v>0</v>
      </c>
      <c r="F13" s="403">
        <v>0</v>
      </c>
    </row>
    <row r="14" spans="1:6" ht="12" customHeight="1" hidden="1">
      <c r="A14" s="611"/>
      <c r="B14" s="611"/>
      <c r="C14" s="407">
        <v>3030</v>
      </c>
      <c r="D14" s="401" t="s">
        <v>354</v>
      </c>
      <c r="E14" s="402">
        <v>0</v>
      </c>
      <c r="F14" s="403">
        <v>0</v>
      </c>
    </row>
    <row r="15" spans="1:6" ht="12">
      <c r="A15" s="611"/>
      <c r="B15" s="611"/>
      <c r="C15" s="407">
        <v>4410</v>
      </c>
      <c r="D15" s="401" t="s">
        <v>296</v>
      </c>
      <c r="E15" s="402">
        <v>0</v>
      </c>
      <c r="F15" s="403">
        <v>600</v>
      </c>
    </row>
    <row r="16" spans="1:6" ht="12">
      <c r="A16" s="611"/>
      <c r="B16" s="611"/>
      <c r="C16" s="407">
        <v>4210</v>
      </c>
      <c r="D16" s="401" t="s">
        <v>293</v>
      </c>
      <c r="E16" s="402">
        <v>0</v>
      </c>
      <c r="F16" s="403">
        <v>16000</v>
      </c>
    </row>
    <row r="17" spans="1:6" ht="12">
      <c r="A17" s="611"/>
      <c r="B17" s="611"/>
      <c r="C17" s="409">
        <v>4220</v>
      </c>
      <c r="D17" s="410" t="s">
        <v>363</v>
      </c>
      <c r="E17" s="411">
        <v>0</v>
      </c>
      <c r="F17" s="412">
        <v>7877</v>
      </c>
    </row>
    <row r="18" spans="1:6" ht="12">
      <c r="A18" s="611"/>
      <c r="B18" s="611"/>
      <c r="C18" s="329">
        <v>4230</v>
      </c>
      <c r="D18" s="401" t="s">
        <v>364</v>
      </c>
      <c r="E18" s="402">
        <v>0</v>
      </c>
      <c r="F18" s="403">
        <v>3805</v>
      </c>
    </row>
    <row r="19" spans="1:6" ht="12">
      <c r="A19" s="611"/>
      <c r="B19" s="611"/>
      <c r="C19" s="329">
        <v>4260</v>
      </c>
      <c r="D19" s="401" t="s">
        <v>294</v>
      </c>
      <c r="E19" s="402">
        <v>0</v>
      </c>
      <c r="F19" s="403">
        <v>27902</v>
      </c>
    </row>
    <row r="20" spans="1:6" ht="12" customHeight="1" hidden="1">
      <c r="A20" s="611"/>
      <c r="B20" s="611"/>
      <c r="C20" s="413">
        <v>4270</v>
      </c>
      <c r="D20" s="414" t="s">
        <v>295</v>
      </c>
      <c r="E20" s="415">
        <v>0</v>
      </c>
      <c r="F20" s="416">
        <v>0</v>
      </c>
    </row>
    <row r="21" spans="1:6" ht="12">
      <c r="A21" s="611"/>
      <c r="B21" s="611"/>
      <c r="C21" s="407">
        <v>4300</v>
      </c>
      <c r="D21" s="401" t="s">
        <v>286</v>
      </c>
      <c r="E21" s="402">
        <v>0</v>
      </c>
      <c r="F21" s="403">
        <v>23494</v>
      </c>
    </row>
    <row r="22" spans="1:6" ht="12">
      <c r="A22" s="611"/>
      <c r="B22" s="611"/>
      <c r="C22" s="407">
        <v>4430</v>
      </c>
      <c r="D22" s="401" t="s">
        <v>297</v>
      </c>
      <c r="E22" s="402">
        <v>0</v>
      </c>
      <c r="F22" s="403">
        <v>0</v>
      </c>
    </row>
    <row r="23" spans="1:6" ht="12">
      <c r="A23" s="611"/>
      <c r="B23" s="611"/>
      <c r="C23" s="407">
        <v>4440</v>
      </c>
      <c r="D23" s="401" t="s">
        <v>298</v>
      </c>
      <c r="E23" s="402">
        <v>0</v>
      </c>
      <c r="F23" s="403">
        <v>14350</v>
      </c>
    </row>
    <row r="24" spans="1:6" ht="12">
      <c r="A24" s="611"/>
      <c r="B24" s="611"/>
      <c r="C24" s="407">
        <v>4480</v>
      </c>
      <c r="D24" s="401" t="s">
        <v>306</v>
      </c>
      <c r="E24" s="402">
        <v>0</v>
      </c>
      <c r="F24" s="403">
        <v>1313</v>
      </c>
    </row>
    <row r="25" spans="1:6" ht="12">
      <c r="A25" s="612"/>
      <c r="B25" s="612"/>
      <c r="C25" s="407">
        <v>4520</v>
      </c>
      <c r="D25" s="401" t="s">
        <v>670</v>
      </c>
      <c r="E25" s="402">
        <v>0</v>
      </c>
      <c r="F25" s="403">
        <v>427</v>
      </c>
    </row>
    <row r="26" spans="1:6" ht="18.75" customHeight="1">
      <c r="A26" s="597" t="s">
        <v>682</v>
      </c>
      <c r="B26" s="598"/>
      <c r="C26" s="598"/>
      <c r="D26" s="599"/>
      <c r="E26" s="417">
        <f>E8</f>
        <v>594000</v>
      </c>
      <c r="F26" s="417">
        <f>F8</f>
        <v>594000</v>
      </c>
    </row>
    <row r="27" ht="12">
      <c r="C27" s="418"/>
    </row>
    <row r="28" ht="12">
      <c r="C28" s="418"/>
    </row>
    <row r="29" spans="1:6" ht="38.25" customHeight="1">
      <c r="A29" s="596" t="s">
        <v>683</v>
      </c>
      <c r="B29" s="596"/>
      <c r="C29" s="596"/>
      <c r="D29" s="596"/>
      <c r="E29" s="596"/>
      <c r="F29" s="596"/>
    </row>
    <row r="30" ht="12">
      <c r="C30" s="418"/>
    </row>
    <row r="31" ht="12">
      <c r="C31" s="418"/>
    </row>
    <row r="32" ht="12">
      <c r="C32" s="418"/>
    </row>
    <row r="33" ht="12">
      <c r="C33" s="418"/>
    </row>
  </sheetData>
  <mergeCells count="10">
    <mergeCell ref="E1:F1"/>
    <mergeCell ref="A29:F29"/>
    <mergeCell ref="A26:D26"/>
    <mergeCell ref="A3:F3"/>
    <mergeCell ref="A4:C4"/>
    <mergeCell ref="D4:D5"/>
    <mergeCell ref="E4:E5"/>
    <mergeCell ref="F4:F5"/>
    <mergeCell ref="A9:A25"/>
    <mergeCell ref="B9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8.125" style="0" customWidth="1"/>
    <col min="5" max="5" width="15.625" style="0" customWidth="1"/>
    <col min="6" max="6" width="18.125" style="0" customWidth="1"/>
  </cols>
  <sheetData>
    <row r="1" spans="3:6" ht="15" customHeight="1">
      <c r="C1" s="618" t="s">
        <v>769</v>
      </c>
      <c r="D1" s="618"/>
      <c r="E1" s="618"/>
      <c r="F1" s="618"/>
    </row>
    <row r="2" spans="1:6" ht="22.5" customHeight="1">
      <c r="A2" s="619" t="s">
        <v>684</v>
      </c>
      <c r="B2" s="619"/>
      <c r="C2" s="619"/>
      <c r="D2" s="619"/>
      <c r="E2" s="619"/>
      <c r="F2" s="619"/>
    </row>
    <row r="3" spans="1:6" ht="12.75" customHeight="1">
      <c r="A3" s="620" t="s">
        <v>272</v>
      </c>
      <c r="B3" s="620"/>
      <c r="C3" s="620"/>
      <c r="D3" s="614" t="s">
        <v>632</v>
      </c>
      <c r="E3" s="614" t="s">
        <v>680</v>
      </c>
      <c r="F3" s="614" t="s">
        <v>634</v>
      </c>
    </row>
    <row r="4" spans="1:6" ht="12" customHeight="1">
      <c r="A4" s="2" t="s">
        <v>273</v>
      </c>
      <c r="B4" s="2" t="s">
        <v>274</v>
      </c>
      <c r="C4" s="2" t="s">
        <v>275</v>
      </c>
      <c r="D4" s="614"/>
      <c r="E4" s="614"/>
      <c r="F4" s="614"/>
    </row>
    <row r="5" spans="1:6" ht="11.25" customHeight="1">
      <c r="A5" s="420">
        <v>1</v>
      </c>
      <c r="B5" s="420">
        <v>2</v>
      </c>
      <c r="C5" s="420">
        <v>3</v>
      </c>
      <c r="D5" s="420">
        <v>4</v>
      </c>
      <c r="E5" s="420">
        <v>5</v>
      </c>
      <c r="F5" s="420">
        <v>6</v>
      </c>
    </row>
    <row r="6" spans="1:6" ht="12" customHeight="1">
      <c r="A6" s="198" t="s">
        <v>277</v>
      </c>
      <c r="B6" s="198" t="s">
        <v>371</v>
      </c>
      <c r="C6" s="421">
        <v>2310</v>
      </c>
      <c r="D6" s="77" t="s">
        <v>368</v>
      </c>
      <c r="E6" s="421">
        <f>E8</f>
        <v>0</v>
      </c>
      <c r="F6" s="421">
        <f>F8</f>
        <v>1500</v>
      </c>
    </row>
    <row r="7" spans="1:6" ht="12.75" customHeight="1">
      <c r="A7" s="3"/>
      <c r="B7" s="3"/>
      <c r="C7" s="3"/>
      <c r="D7" s="315" t="s">
        <v>366</v>
      </c>
      <c r="E7" s="3"/>
      <c r="F7" s="3"/>
    </row>
    <row r="8" spans="1:6" ht="15" customHeight="1">
      <c r="A8" s="3"/>
      <c r="B8" s="3"/>
      <c r="C8" s="3"/>
      <c r="D8" s="4" t="s">
        <v>685</v>
      </c>
      <c r="E8" s="3">
        <v>0</v>
      </c>
      <c r="F8" s="3">
        <v>1500</v>
      </c>
    </row>
    <row r="9" spans="1:6" ht="12" customHeight="1">
      <c r="A9" s="421">
        <v>600</v>
      </c>
      <c r="B9" s="421">
        <v>60014</v>
      </c>
      <c r="C9" s="421">
        <v>2310</v>
      </c>
      <c r="D9" s="421" t="s">
        <v>686</v>
      </c>
      <c r="E9" s="421">
        <f>E12</f>
        <v>7320</v>
      </c>
      <c r="F9" s="421">
        <f>F13</f>
        <v>50000</v>
      </c>
    </row>
    <row r="10" spans="1:6" ht="10.5" customHeight="1">
      <c r="A10" s="3"/>
      <c r="B10" s="3"/>
      <c r="C10" s="3"/>
      <c r="D10" s="315" t="s">
        <v>366</v>
      </c>
      <c r="E10" s="3"/>
      <c r="F10" s="3"/>
    </row>
    <row r="11" spans="1:6" ht="15.75" customHeight="1" hidden="1">
      <c r="A11" s="3"/>
      <c r="B11" s="3"/>
      <c r="C11" s="3"/>
      <c r="D11" s="4" t="s">
        <v>687</v>
      </c>
      <c r="E11" s="3">
        <v>0</v>
      </c>
      <c r="F11" s="3">
        <v>0</v>
      </c>
    </row>
    <row r="12" spans="1:6" ht="15.75" customHeight="1">
      <c r="A12" s="3"/>
      <c r="B12" s="3"/>
      <c r="C12" s="3">
        <v>6610</v>
      </c>
      <c r="D12" s="4" t="s">
        <v>688</v>
      </c>
      <c r="E12" s="3">
        <v>7320</v>
      </c>
      <c r="F12" s="3"/>
    </row>
    <row r="13" spans="1:6" ht="15" customHeight="1">
      <c r="A13" s="3"/>
      <c r="B13" s="3"/>
      <c r="C13" s="3">
        <v>2310</v>
      </c>
      <c r="D13" s="4" t="s">
        <v>689</v>
      </c>
      <c r="E13" s="3">
        <v>0</v>
      </c>
      <c r="F13" s="424">
        <v>50000</v>
      </c>
    </row>
    <row r="14" spans="1:6" ht="14.25" customHeight="1">
      <c r="A14" s="421">
        <v>750</v>
      </c>
      <c r="B14" s="421">
        <v>75018</v>
      </c>
      <c r="C14" s="421">
        <v>2330</v>
      </c>
      <c r="D14" s="77" t="s">
        <v>367</v>
      </c>
      <c r="E14" s="421">
        <f>E16</f>
        <v>0</v>
      </c>
      <c r="F14" s="421">
        <f>F16</f>
        <v>9000</v>
      </c>
    </row>
    <row r="15" spans="1:6" ht="9.75" customHeight="1">
      <c r="A15" s="3"/>
      <c r="B15" s="3"/>
      <c r="C15" s="3"/>
      <c r="D15" s="315" t="s">
        <v>366</v>
      </c>
      <c r="E15" s="3"/>
      <c r="F15" s="3"/>
    </row>
    <row r="16" spans="1:6" ht="15" customHeight="1">
      <c r="A16" s="3"/>
      <c r="B16" s="3"/>
      <c r="C16" s="3">
        <v>2330</v>
      </c>
      <c r="D16" s="422" t="s">
        <v>690</v>
      </c>
      <c r="E16" s="3">
        <v>0</v>
      </c>
      <c r="F16" s="3">
        <v>9000</v>
      </c>
    </row>
    <row r="17" spans="1:6" ht="24" customHeight="1">
      <c r="A17" s="78">
        <v>754</v>
      </c>
      <c r="B17" s="78">
        <v>75411</v>
      </c>
      <c r="C17" s="78">
        <v>2310</v>
      </c>
      <c r="D17" s="423" t="s">
        <v>369</v>
      </c>
      <c r="E17" s="78">
        <f>E20+E22+E21+E19</f>
        <v>23500</v>
      </c>
      <c r="F17" s="78">
        <f>F20+F22+F21+F19</f>
        <v>0</v>
      </c>
    </row>
    <row r="18" spans="1:6" ht="9" customHeight="1">
      <c r="A18" s="3"/>
      <c r="B18" s="3"/>
      <c r="C18" s="3"/>
      <c r="D18" s="315" t="s">
        <v>366</v>
      </c>
      <c r="E18" s="424"/>
      <c r="F18" s="3"/>
    </row>
    <row r="19" spans="1:6" ht="13.5" customHeight="1">
      <c r="A19" s="3"/>
      <c r="B19" s="3"/>
      <c r="C19" s="3">
        <v>2310</v>
      </c>
      <c r="D19" s="4" t="s">
        <v>691</v>
      </c>
      <c r="E19" s="3">
        <v>5000</v>
      </c>
      <c r="F19" s="424">
        <v>0</v>
      </c>
    </row>
    <row r="20" spans="1:6" ht="13.5" customHeight="1">
      <c r="A20" s="3"/>
      <c r="B20" s="3"/>
      <c r="C20" s="3">
        <v>2310</v>
      </c>
      <c r="D20" s="4" t="s">
        <v>692</v>
      </c>
      <c r="E20" s="3">
        <v>15000</v>
      </c>
      <c r="F20" s="3">
        <v>0</v>
      </c>
    </row>
    <row r="21" spans="1:6" ht="12.75" customHeight="1">
      <c r="A21" s="3"/>
      <c r="B21" s="3"/>
      <c r="C21" s="3">
        <v>2310</v>
      </c>
      <c r="D21" s="4" t="s">
        <v>693</v>
      </c>
      <c r="E21" s="3">
        <v>1000</v>
      </c>
      <c r="F21" s="3">
        <v>0</v>
      </c>
    </row>
    <row r="22" spans="1:6" ht="12.75" customHeight="1" hidden="1">
      <c r="A22" s="3"/>
      <c r="B22" s="3"/>
      <c r="C22" s="3">
        <v>2310</v>
      </c>
      <c r="D22" s="4" t="s">
        <v>694</v>
      </c>
      <c r="E22" s="3">
        <v>2500</v>
      </c>
      <c r="F22" s="3">
        <v>0</v>
      </c>
    </row>
    <row r="23" spans="1:6" ht="16.5" customHeight="1" hidden="1">
      <c r="A23" s="421">
        <v>600</v>
      </c>
      <c r="B23" s="421">
        <v>60014</v>
      </c>
      <c r="C23" s="421">
        <v>6610</v>
      </c>
      <c r="D23" s="421" t="s">
        <v>686</v>
      </c>
      <c r="E23" s="421">
        <f>E25+E26+E27+E28</f>
        <v>176435</v>
      </c>
      <c r="F23" s="421">
        <f>F25+F26+F27+F28</f>
        <v>0</v>
      </c>
    </row>
    <row r="24" spans="1:6" ht="9.75" customHeight="1">
      <c r="A24" s="3"/>
      <c r="B24" s="3"/>
      <c r="C24" s="3"/>
      <c r="D24" s="315" t="s">
        <v>366</v>
      </c>
      <c r="E24" s="3"/>
      <c r="F24" s="3"/>
    </row>
    <row r="25" spans="1:6" ht="13.5" customHeight="1">
      <c r="A25" s="4"/>
      <c r="B25" s="4"/>
      <c r="C25" s="3">
        <v>6610</v>
      </c>
      <c r="D25" s="4" t="s">
        <v>691</v>
      </c>
      <c r="E25" s="3">
        <v>20000</v>
      </c>
      <c r="F25" s="3">
        <v>0</v>
      </c>
    </row>
    <row r="26" spans="1:6" ht="13.5" customHeight="1">
      <c r="A26" s="4"/>
      <c r="B26" s="4"/>
      <c r="C26" s="3">
        <v>6619</v>
      </c>
      <c r="D26" s="4" t="s">
        <v>691</v>
      </c>
      <c r="E26" s="3">
        <v>66435</v>
      </c>
      <c r="F26" s="3">
        <v>0</v>
      </c>
    </row>
    <row r="27" spans="1:6" ht="13.5" customHeight="1">
      <c r="A27" s="4"/>
      <c r="B27" s="4"/>
      <c r="C27" s="3">
        <v>6610</v>
      </c>
      <c r="D27" s="4" t="s">
        <v>692</v>
      </c>
      <c r="E27" s="3">
        <v>40000</v>
      </c>
      <c r="F27" s="3">
        <v>0</v>
      </c>
    </row>
    <row r="28" spans="1:6" ht="13.5" customHeight="1">
      <c r="A28" s="4"/>
      <c r="B28" s="4"/>
      <c r="C28" s="3">
        <v>6619</v>
      </c>
      <c r="D28" s="4" t="s">
        <v>692</v>
      </c>
      <c r="E28" s="3">
        <v>50000</v>
      </c>
      <c r="F28" s="3">
        <v>0</v>
      </c>
    </row>
    <row r="29" spans="1:6" ht="15" customHeight="1" hidden="1">
      <c r="A29" s="425">
        <v>600</v>
      </c>
      <c r="B29" s="425">
        <v>60014</v>
      </c>
      <c r="C29" s="2">
        <v>663</v>
      </c>
      <c r="D29" s="2" t="s">
        <v>686</v>
      </c>
      <c r="E29" s="2">
        <f>E31</f>
        <v>0</v>
      </c>
      <c r="F29" s="2">
        <f>F31</f>
        <v>0</v>
      </c>
    </row>
    <row r="30" spans="1:6" ht="12" customHeight="1" hidden="1">
      <c r="A30" s="4"/>
      <c r="B30" s="4"/>
      <c r="C30" s="3"/>
      <c r="D30" s="315" t="s">
        <v>366</v>
      </c>
      <c r="E30" s="3"/>
      <c r="F30" s="3"/>
    </row>
    <row r="31" spans="1:6" ht="15" customHeight="1" hidden="1">
      <c r="A31" s="4"/>
      <c r="B31" s="4"/>
      <c r="C31" s="3"/>
      <c r="D31" s="4" t="s">
        <v>695</v>
      </c>
      <c r="E31" s="3">
        <v>0</v>
      </c>
      <c r="F31" s="3">
        <v>0</v>
      </c>
    </row>
    <row r="32" spans="1:6" ht="15" customHeight="1" hidden="1">
      <c r="A32" s="425">
        <v>851</v>
      </c>
      <c r="B32" s="425">
        <v>85111</v>
      </c>
      <c r="C32" s="2">
        <v>231</v>
      </c>
      <c r="D32" s="425" t="s">
        <v>370</v>
      </c>
      <c r="E32" s="2">
        <f>E34+E35</f>
        <v>124000</v>
      </c>
      <c r="F32" s="2">
        <f>F34</f>
        <v>0</v>
      </c>
    </row>
    <row r="33" spans="1:6" ht="9.75" customHeight="1" hidden="1">
      <c r="A33" s="4"/>
      <c r="B33" s="4"/>
      <c r="C33" s="3"/>
      <c r="D33" s="315" t="s">
        <v>366</v>
      </c>
      <c r="E33" s="3"/>
      <c r="F33" s="3"/>
    </row>
    <row r="34" spans="1:6" ht="15" customHeight="1" hidden="1">
      <c r="A34" s="4"/>
      <c r="B34" s="4"/>
      <c r="C34" s="3"/>
      <c r="D34" s="4" t="s">
        <v>696</v>
      </c>
      <c r="E34" s="3">
        <v>100000</v>
      </c>
      <c r="F34" s="3">
        <v>0</v>
      </c>
    </row>
    <row r="35" spans="1:6" ht="15" customHeight="1" hidden="1">
      <c r="A35" s="4"/>
      <c r="B35" s="4"/>
      <c r="C35" s="3"/>
      <c r="D35" s="4" t="s">
        <v>697</v>
      </c>
      <c r="E35" s="3">
        <v>24000</v>
      </c>
      <c r="F35" s="3">
        <v>0</v>
      </c>
    </row>
    <row r="36" spans="1:6" ht="15" customHeight="1" hidden="1">
      <c r="A36" s="425">
        <v>600</v>
      </c>
      <c r="B36" s="425">
        <v>60014</v>
      </c>
      <c r="C36" s="2">
        <v>6610</v>
      </c>
      <c r="D36" s="2" t="s">
        <v>686</v>
      </c>
      <c r="E36" s="3">
        <f>E38</f>
        <v>0</v>
      </c>
      <c r="F36" s="2">
        <f>F38</f>
        <v>0</v>
      </c>
    </row>
    <row r="37" spans="1:6" ht="11.25" customHeight="1" hidden="1">
      <c r="A37" s="4"/>
      <c r="B37" s="4"/>
      <c r="C37" s="3"/>
      <c r="D37" s="315" t="s">
        <v>366</v>
      </c>
      <c r="E37" s="3"/>
      <c r="F37" s="3"/>
    </row>
    <row r="38" spans="1:6" ht="15" customHeight="1" hidden="1">
      <c r="A38" s="4"/>
      <c r="B38" s="4"/>
      <c r="C38" s="3"/>
      <c r="D38" s="4" t="s">
        <v>696</v>
      </c>
      <c r="E38" s="3">
        <v>0</v>
      </c>
      <c r="F38" s="3">
        <v>0</v>
      </c>
    </row>
    <row r="39" spans="1:6" ht="15.75" customHeight="1" hidden="1">
      <c r="A39" s="2">
        <v>630</v>
      </c>
      <c r="B39" s="2">
        <v>63001</v>
      </c>
      <c r="C39" s="2">
        <v>6620</v>
      </c>
      <c r="D39" s="2" t="s">
        <v>698</v>
      </c>
      <c r="E39" s="2">
        <f>E41</f>
        <v>0</v>
      </c>
      <c r="F39" s="2">
        <v>0</v>
      </c>
    </row>
    <row r="40" spans="1:6" ht="12" customHeight="1" hidden="1">
      <c r="A40" s="3"/>
      <c r="B40" s="3"/>
      <c r="C40" s="3"/>
      <c r="D40" s="315" t="s">
        <v>366</v>
      </c>
      <c r="E40" s="3"/>
      <c r="F40" s="3">
        <v>0</v>
      </c>
    </row>
    <row r="41" spans="1:6" ht="26.25" customHeight="1" hidden="1">
      <c r="A41" s="3"/>
      <c r="B41" s="3"/>
      <c r="C41" s="3"/>
      <c r="D41" s="5" t="s">
        <v>699</v>
      </c>
      <c r="E41" s="3">
        <v>0</v>
      </c>
      <c r="F41" s="3">
        <v>0</v>
      </c>
    </row>
    <row r="42" spans="1:6" ht="17.25" customHeight="1" hidden="1">
      <c r="A42" s="2">
        <v>630</v>
      </c>
      <c r="B42" s="2">
        <v>63001</v>
      </c>
      <c r="C42" s="2">
        <v>6610</v>
      </c>
      <c r="D42" s="2" t="s">
        <v>698</v>
      </c>
      <c r="E42" s="3">
        <v>0</v>
      </c>
      <c r="F42" s="2">
        <f>F44</f>
        <v>0</v>
      </c>
    </row>
    <row r="43" spans="1:6" ht="10.5" customHeight="1" hidden="1">
      <c r="A43" s="3"/>
      <c r="B43" s="3"/>
      <c r="C43" s="3"/>
      <c r="D43" s="315" t="s">
        <v>366</v>
      </c>
      <c r="E43" s="3">
        <v>0</v>
      </c>
      <c r="F43" s="3"/>
    </row>
    <row r="44" spans="1:6" ht="15.75" customHeight="1" hidden="1">
      <c r="A44" s="3"/>
      <c r="B44" s="3"/>
      <c r="C44" s="3"/>
      <c r="D44" s="5" t="s">
        <v>696</v>
      </c>
      <c r="E44" s="3">
        <v>0</v>
      </c>
      <c r="F44" s="3">
        <v>0</v>
      </c>
    </row>
    <row r="45" spans="1:6" ht="15.75" customHeight="1" hidden="1">
      <c r="A45" s="6" t="s">
        <v>277</v>
      </c>
      <c r="B45" s="6" t="s">
        <v>371</v>
      </c>
      <c r="C45" s="2">
        <v>2310</v>
      </c>
      <c r="D45" s="426" t="s">
        <v>368</v>
      </c>
      <c r="E45" s="2">
        <v>0</v>
      </c>
      <c r="F45" s="2">
        <f>F47</f>
        <v>0</v>
      </c>
    </row>
    <row r="46" spans="1:6" ht="11.25" customHeight="1" hidden="1">
      <c r="A46" s="7"/>
      <c r="B46" s="7"/>
      <c r="C46" s="3"/>
      <c r="D46" s="8" t="s">
        <v>366</v>
      </c>
      <c r="E46" s="3">
        <v>0</v>
      </c>
      <c r="F46" s="3"/>
    </row>
    <row r="47" spans="1:6" ht="15.75" customHeight="1" hidden="1">
      <c r="A47" s="7"/>
      <c r="B47" s="7"/>
      <c r="C47" s="3"/>
      <c r="D47" s="5" t="s">
        <v>700</v>
      </c>
      <c r="E47" s="3">
        <v>0</v>
      </c>
      <c r="F47" s="3">
        <v>0</v>
      </c>
    </row>
    <row r="48" spans="1:6" ht="0.75" customHeight="1">
      <c r="A48" s="198" t="s">
        <v>323</v>
      </c>
      <c r="B48" s="198" t="s">
        <v>198</v>
      </c>
      <c r="C48" s="421">
        <v>6610</v>
      </c>
      <c r="D48" s="423" t="s">
        <v>199</v>
      </c>
      <c r="E48" s="421">
        <f>E50</f>
        <v>0</v>
      </c>
      <c r="F48" s="421">
        <f>F50</f>
        <v>0</v>
      </c>
    </row>
    <row r="49" spans="1:6" ht="13.5" customHeight="1" hidden="1">
      <c r="A49" s="7"/>
      <c r="B49" s="7"/>
      <c r="C49" s="3"/>
      <c r="D49" s="5" t="s">
        <v>366</v>
      </c>
      <c r="E49" s="3"/>
      <c r="F49" s="3"/>
    </row>
    <row r="50" spans="1:6" ht="14.25" customHeight="1" hidden="1">
      <c r="A50" s="7"/>
      <c r="B50" s="7"/>
      <c r="C50" s="3">
        <v>6610</v>
      </c>
      <c r="D50" s="5" t="s">
        <v>691</v>
      </c>
      <c r="E50" s="3">
        <v>0</v>
      </c>
      <c r="F50" s="3">
        <v>0</v>
      </c>
    </row>
    <row r="51" spans="1:6" ht="21.75" customHeight="1">
      <c r="A51" s="421">
        <v>801</v>
      </c>
      <c r="B51" s="421">
        <v>80146</v>
      </c>
      <c r="C51" s="421">
        <v>2320</v>
      </c>
      <c r="D51" s="423" t="s">
        <v>701</v>
      </c>
      <c r="E51" s="421">
        <f>E53</f>
        <v>0</v>
      </c>
      <c r="F51" s="421">
        <f>F53</f>
        <v>12000</v>
      </c>
    </row>
    <row r="52" spans="1:6" ht="8.25" customHeight="1">
      <c r="A52" s="9"/>
      <c r="B52" s="9"/>
      <c r="C52" s="9"/>
      <c r="D52" s="315" t="s">
        <v>366</v>
      </c>
      <c r="E52" s="9"/>
      <c r="F52" s="9"/>
    </row>
    <row r="53" spans="1:6" ht="13.5" customHeight="1">
      <c r="A53" s="9"/>
      <c r="B53" s="9"/>
      <c r="C53" s="9">
        <v>2320</v>
      </c>
      <c r="D53" s="10" t="s">
        <v>702</v>
      </c>
      <c r="E53" s="9">
        <v>0</v>
      </c>
      <c r="F53" s="9">
        <v>12000</v>
      </c>
    </row>
    <row r="54" spans="1:6" ht="24" customHeight="1" hidden="1">
      <c r="A54" s="421">
        <v>853</v>
      </c>
      <c r="B54" s="79">
        <v>85321</v>
      </c>
      <c r="C54" s="421">
        <v>2320</v>
      </c>
      <c r="D54" s="427" t="s">
        <v>703</v>
      </c>
      <c r="E54" s="421">
        <f>E73</f>
        <v>0</v>
      </c>
      <c r="F54" s="421">
        <f>F73</f>
        <v>0</v>
      </c>
    </row>
    <row r="55" spans="1:6" ht="14.25" customHeight="1">
      <c r="A55" s="421">
        <v>803</v>
      </c>
      <c r="B55" s="79">
        <v>80309</v>
      </c>
      <c r="C55" s="421">
        <v>2328</v>
      </c>
      <c r="D55" s="427" t="s">
        <v>533</v>
      </c>
      <c r="E55" s="421">
        <f>E57+E58</f>
        <v>68120</v>
      </c>
      <c r="F55" s="421">
        <f>F57+F58</f>
        <v>0</v>
      </c>
    </row>
    <row r="56" spans="1:6" ht="9" customHeight="1">
      <c r="A56" s="424"/>
      <c r="B56" s="213"/>
      <c r="C56" s="424"/>
      <c r="D56" s="428" t="s">
        <v>366</v>
      </c>
      <c r="E56" s="424"/>
      <c r="F56" s="424"/>
    </row>
    <row r="57" spans="1:6" ht="15" customHeight="1">
      <c r="A57" s="424"/>
      <c r="B57" s="213"/>
      <c r="C57" s="424">
        <v>2328</v>
      </c>
      <c r="D57" s="429" t="s">
        <v>704</v>
      </c>
      <c r="E57" s="424">
        <v>51090</v>
      </c>
      <c r="F57" s="424">
        <v>0</v>
      </c>
    </row>
    <row r="58" spans="1:6" ht="15" customHeight="1">
      <c r="A58" s="424"/>
      <c r="B58" s="213"/>
      <c r="C58" s="424">
        <v>2329</v>
      </c>
      <c r="D58" s="429" t="s">
        <v>704</v>
      </c>
      <c r="E58" s="424">
        <v>17030</v>
      </c>
      <c r="F58" s="424">
        <v>0</v>
      </c>
    </row>
    <row r="59" spans="1:6" ht="22.5" customHeight="1">
      <c r="A59" s="421">
        <v>854</v>
      </c>
      <c r="B59" s="79">
        <v>85415</v>
      </c>
      <c r="C59" s="421">
        <v>2328</v>
      </c>
      <c r="D59" s="427" t="s">
        <v>85</v>
      </c>
      <c r="E59" s="421">
        <f>E61+E62</f>
        <v>315598</v>
      </c>
      <c r="F59" s="421">
        <f>F61+F62</f>
        <v>0</v>
      </c>
    </row>
    <row r="60" spans="1:6" ht="9" customHeight="1">
      <c r="A60" s="424"/>
      <c r="B60" s="213"/>
      <c r="C60" s="424"/>
      <c r="D60" s="428" t="s">
        <v>366</v>
      </c>
      <c r="E60" s="424"/>
      <c r="F60" s="424"/>
    </row>
    <row r="61" spans="1:6" ht="13.5" customHeight="1">
      <c r="A61" s="424"/>
      <c r="B61" s="213"/>
      <c r="C61" s="424">
        <v>2328</v>
      </c>
      <c r="D61" s="429" t="s">
        <v>704</v>
      </c>
      <c r="E61" s="424">
        <v>214607</v>
      </c>
      <c r="F61" s="424">
        <v>0</v>
      </c>
    </row>
    <row r="62" spans="1:6" ht="13.5" customHeight="1">
      <c r="A62" s="424"/>
      <c r="B62" s="213"/>
      <c r="C62" s="424">
        <v>2329</v>
      </c>
      <c r="D62" s="429" t="s">
        <v>704</v>
      </c>
      <c r="E62" s="424">
        <v>100991</v>
      </c>
      <c r="F62" s="424">
        <v>0</v>
      </c>
    </row>
    <row r="63" spans="1:6" ht="12.75" customHeight="1">
      <c r="A63" s="421">
        <v>851</v>
      </c>
      <c r="B63" s="79">
        <v>85111</v>
      </c>
      <c r="C63" s="421">
        <v>6619</v>
      </c>
      <c r="D63" s="427" t="s">
        <v>370</v>
      </c>
      <c r="E63" s="421">
        <f>E65+E66+E67+E68</f>
        <v>411588</v>
      </c>
      <c r="F63" s="421">
        <f>F65+F66+F67+F68</f>
        <v>0</v>
      </c>
    </row>
    <row r="64" spans="1:6" ht="9" customHeight="1">
      <c r="A64" s="424"/>
      <c r="B64" s="213"/>
      <c r="C64" s="424"/>
      <c r="D64" s="428" t="s">
        <v>366</v>
      </c>
      <c r="E64" s="424"/>
      <c r="F64" s="424"/>
    </row>
    <row r="65" spans="1:6" ht="15" customHeight="1">
      <c r="A65" s="424"/>
      <c r="B65" s="213"/>
      <c r="C65" s="424">
        <v>6619</v>
      </c>
      <c r="D65" s="429" t="s">
        <v>689</v>
      </c>
      <c r="E65" s="424">
        <v>318892</v>
      </c>
      <c r="F65" s="424">
        <v>0</v>
      </c>
    </row>
    <row r="66" spans="1:6" ht="15" customHeight="1">
      <c r="A66" s="424"/>
      <c r="B66" s="213"/>
      <c r="C66" s="424">
        <v>6619</v>
      </c>
      <c r="D66" s="429" t="s">
        <v>705</v>
      </c>
      <c r="E66" s="424">
        <v>44690</v>
      </c>
      <c r="F66" s="424">
        <v>0</v>
      </c>
    </row>
    <row r="67" spans="1:6" ht="15" customHeight="1">
      <c r="A67" s="424"/>
      <c r="B67" s="213"/>
      <c r="C67" s="424">
        <v>6619</v>
      </c>
      <c r="D67" s="429" t="s">
        <v>688</v>
      </c>
      <c r="E67" s="424">
        <v>18003</v>
      </c>
      <c r="F67" s="424">
        <v>0</v>
      </c>
    </row>
    <row r="68" spans="1:6" ht="14.25" customHeight="1">
      <c r="A68" s="424"/>
      <c r="B68" s="213"/>
      <c r="C68" s="424">
        <v>6619</v>
      </c>
      <c r="D68" s="429" t="s">
        <v>685</v>
      </c>
      <c r="E68" s="424">
        <v>30003</v>
      </c>
      <c r="F68" s="424">
        <v>0</v>
      </c>
    </row>
    <row r="69" spans="1:6" ht="23.25" customHeight="1">
      <c r="A69" s="421">
        <v>852</v>
      </c>
      <c r="B69" s="79">
        <v>85201</v>
      </c>
      <c r="C69" s="421">
        <v>2320</v>
      </c>
      <c r="D69" s="427" t="s">
        <v>360</v>
      </c>
      <c r="E69" s="421">
        <f>E71</f>
        <v>403534</v>
      </c>
      <c r="F69" s="421">
        <f>F70</f>
        <v>335788</v>
      </c>
    </row>
    <row r="70" spans="1:6" ht="15.75" customHeight="1">
      <c r="A70" s="424"/>
      <c r="B70" s="213"/>
      <c r="C70" s="424">
        <v>2320</v>
      </c>
      <c r="D70" s="429" t="s">
        <v>706</v>
      </c>
      <c r="E70" s="424">
        <v>0</v>
      </c>
      <c r="F70" s="424">
        <v>335788</v>
      </c>
    </row>
    <row r="71" spans="1:6" ht="14.25" customHeight="1">
      <c r="A71" s="424"/>
      <c r="B71" s="213"/>
      <c r="C71" s="424">
        <v>2320</v>
      </c>
      <c r="D71" s="429" t="s">
        <v>707</v>
      </c>
      <c r="E71" s="424">
        <v>403534</v>
      </c>
      <c r="F71" s="424">
        <v>0</v>
      </c>
    </row>
    <row r="72" spans="1:6" ht="14.25" customHeight="1">
      <c r="A72" s="421">
        <v>852</v>
      </c>
      <c r="B72" s="421">
        <v>85204</v>
      </c>
      <c r="C72" s="421"/>
      <c r="D72" s="100" t="s">
        <v>106</v>
      </c>
      <c r="E72" s="421">
        <f>E74+E75+E76</f>
        <v>22139</v>
      </c>
      <c r="F72" s="421">
        <f>F74+F75+F76</f>
        <v>19511</v>
      </c>
    </row>
    <row r="73" spans="1:6" ht="9" customHeight="1">
      <c r="A73" s="9"/>
      <c r="B73" s="9"/>
      <c r="C73" s="9"/>
      <c r="D73" s="430" t="s">
        <v>366</v>
      </c>
      <c r="E73" s="9"/>
      <c r="F73" s="9">
        <v>0</v>
      </c>
    </row>
    <row r="74" spans="1:6" ht="14.25" customHeight="1">
      <c r="A74" s="16"/>
      <c r="B74" s="16"/>
      <c r="C74" s="3">
        <v>2310</v>
      </c>
      <c r="D74" s="99" t="s">
        <v>708</v>
      </c>
      <c r="E74" s="3">
        <v>0</v>
      </c>
      <c r="F74" s="3">
        <v>11730</v>
      </c>
    </row>
    <row r="75" spans="1:6" ht="15" customHeight="1">
      <c r="A75" s="16"/>
      <c r="B75" s="16"/>
      <c r="C75" s="3">
        <v>2320</v>
      </c>
      <c r="D75" s="17" t="s">
        <v>709</v>
      </c>
      <c r="E75" s="3">
        <v>22139</v>
      </c>
      <c r="F75" s="3">
        <v>0</v>
      </c>
    </row>
    <row r="76" spans="1:6" ht="15" customHeight="1">
      <c r="A76" s="12"/>
      <c r="B76" s="12"/>
      <c r="C76" s="9">
        <v>2320</v>
      </c>
      <c r="D76" s="431" t="s">
        <v>710</v>
      </c>
      <c r="E76" s="9">
        <v>0</v>
      </c>
      <c r="F76" s="9">
        <v>7781</v>
      </c>
    </row>
    <row r="77" spans="1:6" ht="0.75" customHeight="1">
      <c r="A77" s="80">
        <v>853</v>
      </c>
      <c r="B77" s="80">
        <v>85311</v>
      </c>
      <c r="C77" s="421">
        <v>2310</v>
      </c>
      <c r="D77" s="432" t="s">
        <v>711</v>
      </c>
      <c r="E77" s="421">
        <f>E79</f>
        <v>0</v>
      </c>
      <c r="F77" s="421">
        <f>F79</f>
        <v>0</v>
      </c>
    </row>
    <row r="78" spans="1:6" ht="12.75" customHeight="1" hidden="1">
      <c r="A78" s="12"/>
      <c r="B78" s="12"/>
      <c r="C78" s="9"/>
      <c r="D78" s="431" t="s">
        <v>366</v>
      </c>
      <c r="E78" s="9"/>
      <c r="F78" s="9"/>
    </row>
    <row r="79" spans="1:6" ht="17.25" customHeight="1" hidden="1">
      <c r="A79" s="12"/>
      <c r="B79" s="12"/>
      <c r="C79" s="9"/>
      <c r="D79" s="431" t="s">
        <v>691</v>
      </c>
      <c r="E79" s="9">
        <v>0</v>
      </c>
      <c r="F79" s="9">
        <v>0</v>
      </c>
    </row>
    <row r="80" spans="1:6" ht="23.25" customHeight="1">
      <c r="A80" s="80">
        <v>854</v>
      </c>
      <c r="B80" s="80">
        <v>85417</v>
      </c>
      <c r="C80" s="421">
        <v>2310</v>
      </c>
      <c r="D80" s="432" t="s">
        <v>712</v>
      </c>
      <c r="E80" s="421">
        <f>E82</f>
        <v>0</v>
      </c>
      <c r="F80" s="421">
        <f>F82</f>
        <v>1500</v>
      </c>
    </row>
    <row r="81" spans="1:6" ht="10.5" customHeight="1">
      <c r="A81" s="12"/>
      <c r="B81" s="12"/>
      <c r="C81" s="9"/>
      <c r="D81" s="433" t="s">
        <v>366</v>
      </c>
      <c r="E81" s="9"/>
      <c r="F81" s="9"/>
    </row>
    <row r="82" spans="1:6" ht="15" customHeight="1">
      <c r="A82" s="12"/>
      <c r="B82" s="12"/>
      <c r="C82" s="9">
        <v>2310</v>
      </c>
      <c r="D82" s="431" t="s">
        <v>694</v>
      </c>
      <c r="E82" s="9">
        <v>0</v>
      </c>
      <c r="F82" s="9">
        <v>1500</v>
      </c>
    </row>
    <row r="83" spans="1:6" ht="14.25" customHeight="1" hidden="1">
      <c r="A83" s="80">
        <v>750</v>
      </c>
      <c r="B83" s="80">
        <v>75011</v>
      </c>
      <c r="C83" s="421">
        <v>2310</v>
      </c>
      <c r="D83" s="80" t="s">
        <v>325</v>
      </c>
      <c r="E83" s="421">
        <v>0</v>
      </c>
      <c r="F83" s="421">
        <f>F85+F86+F87</f>
        <v>0</v>
      </c>
    </row>
    <row r="84" spans="1:6" ht="12" customHeight="1" hidden="1">
      <c r="A84" s="12"/>
      <c r="B84" s="12"/>
      <c r="C84" s="9"/>
      <c r="D84" s="14" t="s">
        <v>366</v>
      </c>
      <c r="E84" s="9"/>
      <c r="F84" s="9"/>
    </row>
    <row r="85" spans="1:6" ht="12.75" customHeight="1" hidden="1">
      <c r="A85" s="12"/>
      <c r="B85" s="12"/>
      <c r="C85" s="9">
        <v>2310</v>
      </c>
      <c r="D85" s="15" t="s">
        <v>713</v>
      </c>
      <c r="E85" s="9">
        <v>0</v>
      </c>
      <c r="F85" s="9">
        <v>0</v>
      </c>
    </row>
    <row r="86" spans="1:6" ht="14.25" customHeight="1" hidden="1">
      <c r="A86" s="12"/>
      <c r="B86" s="12"/>
      <c r="C86" s="9">
        <v>2310</v>
      </c>
      <c r="D86" s="15" t="s">
        <v>714</v>
      </c>
      <c r="E86" s="9">
        <v>0</v>
      </c>
      <c r="F86" s="9">
        <v>0</v>
      </c>
    </row>
    <row r="87" spans="1:6" ht="12" customHeight="1" hidden="1">
      <c r="A87" s="12"/>
      <c r="B87" s="12"/>
      <c r="C87" s="9"/>
      <c r="D87" s="431" t="s">
        <v>715</v>
      </c>
      <c r="E87" s="9">
        <v>0</v>
      </c>
      <c r="F87" s="9">
        <v>0</v>
      </c>
    </row>
    <row r="88" spans="1:6" ht="15" customHeight="1" hidden="1">
      <c r="A88" s="11">
        <v>750</v>
      </c>
      <c r="B88" s="11">
        <v>75018</v>
      </c>
      <c r="C88" s="2">
        <v>2330</v>
      </c>
      <c r="D88" s="434" t="s">
        <v>367</v>
      </c>
      <c r="E88" s="2">
        <v>0</v>
      </c>
      <c r="F88" s="2">
        <f>F90</f>
        <v>0</v>
      </c>
    </row>
    <row r="89" spans="1:6" ht="10.5" customHeight="1" hidden="1">
      <c r="A89" s="16"/>
      <c r="B89" s="16"/>
      <c r="C89" s="3"/>
      <c r="D89" s="433" t="s">
        <v>366</v>
      </c>
      <c r="E89" s="3"/>
      <c r="F89" s="3"/>
    </row>
    <row r="90" spans="1:6" ht="24.75" customHeight="1" hidden="1">
      <c r="A90" s="16"/>
      <c r="B90" s="16"/>
      <c r="C90" s="3"/>
      <c r="D90" s="17" t="s">
        <v>716</v>
      </c>
      <c r="E90" s="3">
        <v>0</v>
      </c>
      <c r="F90" s="3">
        <v>0</v>
      </c>
    </row>
    <row r="91" spans="1:6" ht="22.5" customHeight="1">
      <c r="A91" s="80">
        <v>921</v>
      </c>
      <c r="B91" s="80">
        <v>92116</v>
      </c>
      <c r="C91" s="421">
        <v>2310</v>
      </c>
      <c r="D91" s="432" t="s">
        <v>717</v>
      </c>
      <c r="E91" s="421">
        <f>E93</f>
        <v>0</v>
      </c>
      <c r="F91" s="421">
        <f>F93</f>
        <v>33000</v>
      </c>
    </row>
    <row r="92" spans="1:6" ht="11.25" customHeight="1">
      <c r="A92" s="12"/>
      <c r="B92" s="12"/>
      <c r="C92" s="9"/>
      <c r="D92" s="435" t="s">
        <v>366</v>
      </c>
      <c r="E92" s="9"/>
      <c r="F92" s="9"/>
    </row>
    <row r="93" spans="1:6" ht="15" customHeight="1">
      <c r="A93" s="12"/>
      <c r="B93" s="12"/>
      <c r="C93" s="9">
        <v>2310</v>
      </c>
      <c r="D93" s="431" t="s">
        <v>718</v>
      </c>
      <c r="E93" s="9">
        <v>0</v>
      </c>
      <c r="F93" s="9">
        <v>33000</v>
      </c>
    </row>
    <row r="94" spans="1:6" ht="15" customHeight="1" hidden="1">
      <c r="A94" s="11">
        <v>921</v>
      </c>
      <c r="B94" s="11">
        <v>92195</v>
      </c>
      <c r="C94" s="2">
        <v>2310</v>
      </c>
      <c r="D94" s="434" t="s">
        <v>368</v>
      </c>
      <c r="E94" s="2">
        <f>E96</f>
        <v>0</v>
      </c>
      <c r="F94" s="2">
        <f>F96</f>
        <v>0</v>
      </c>
    </row>
    <row r="95" spans="1:6" ht="10.5" customHeight="1" hidden="1">
      <c r="A95" s="12"/>
      <c r="B95" s="12"/>
      <c r="C95" s="9"/>
      <c r="D95" s="433" t="s">
        <v>366</v>
      </c>
      <c r="E95" s="9"/>
      <c r="F95" s="9"/>
    </row>
    <row r="96" spans="1:6" ht="15" customHeight="1" hidden="1">
      <c r="A96" s="12"/>
      <c r="B96" s="12"/>
      <c r="C96" s="9"/>
      <c r="D96" s="431" t="s">
        <v>696</v>
      </c>
      <c r="E96" s="9">
        <v>0</v>
      </c>
      <c r="F96" s="9">
        <v>0</v>
      </c>
    </row>
    <row r="97" spans="1:7" ht="21" customHeight="1">
      <c r="A97" s="80"/>
      <c r="B97" s="80"/>
      <c r="C97" s="421"/>
      <c r="D97" s="432" t="s">
        <v>719</v>
      </c>
      <c r="E97" s="421">
        <f>E6+E9+E14+E17+E23+E48+E51+E55+E59+E63+E69+E72+E77+E80+E91</f>
        <v>1428234</v>
      </c>
      <c r="F97" s="421">
        <f>F6+F9+F14+F17+F23+F48+F51+F55+F59+F63+F69+F72+F77+F80+F91</f>
        <v>462299</v>
      </c>
      <c r="G97" s="18"/>
    </row>
    <row r="98" ht="10.5" customHeight="1" hidden="1"/>
    <row r="99" spans="1:6" ht="15" customHeight="1">
      <c r="A99" s="616" t="s">
        <v>720</v>
      </c>
      <c r="B99" s="616"/>
      <c r="C99" s="616"/>
      <c r="D99" s="616"/>
      <c r="E99" s="616"/>
      <c r="F99" s="616"/>
    </row>
    <row r="100" spans="1:6" ht="13.5" customHeight="1">
      <c r="A100" s="19"/>
      <c r="B100" s="19"/>
      <c r="C100" s="19"/>
      <c r="D100" s="19"/>
      <c r="E100" s="19"/>
      <c r="F100" s="19"/>
    </row>
    <row r="101" spans="1:6" ht="13.5" customHeight="1">
      <c r="A101" s="19"/>
      <c r="B101" s="19"/>
      <c r="C101" s="19"/>
      <c r="D101" s="19"/>
      <c r="E101" s="19"/>
      <c r="F101" s="19"/>
    </row>
    <row r="102" spans="1:6" ht="14.25" customHeight="1">
      <c r="A102" s="19"/>
      <c r="B102" s="19"/>
      <c r="C102" s="19"/>
      <c r="D102" s="19"/>
      <c r="E102" s="19"/>
      <c r="F102" s="19"/>
    </row>
    <row r="103" spans="1:6" ht="11.25" customHeight="1">
      <c r="A103" s="19"/>
      <c r="B103" s="19"/>
      <c r="C103" s="19"/>
      <c r="D103" s="19"/>
      <c r="E103" s="19"/>
      <c r="F103" s="19"/>
    </row>
    <row r="104" spans="1:6" ht="12.75" customHeight="1">
      <c r="A104" s="19"/>
      <c r="B104" s="19"/>
      <c r="C104" s="19"/>
      <c r="D104" s="19"/>
      <c r="E104" s="19"/>
      <c r="F104" s="19"/>
    </row>
    <row r="105" spans="1:6" ht="13.5" customHeight="1">
      <c r="A105" s="19"/>
      <c r="B105" s="19"/>
      <c r="C105" s="19"/>
      <c r="D105" s="19"/>
      <c r="E105" s="19"/>
      <c r="F105" s="19"/>
    </row>
    <row r="106" spans="1:6" ht="12.75" customHeight="1">
      <c r="A106" s="19"/>
      <c r="B106" s="19"/>
      <c r="C106" s="19"/>
      <c r="D106" s="19"/>
      <c r="E106" s="19"/>
      <c r="F106" s="19"/>
    </row>
    <row r="107" spans="1:6" ht="36" customHeight="1">
      <c r="A107" s="561"/>
      <c r="B107" s="561"/>
      <c r="C107" s="561"/>
      <c r="D107" s="561"/>
      <c r="E107" s="561"/>
      <c r="F107" s="561"/>
    </row>
    <row r="108" spans="1:6" ht="15.75" customHeight="1">
      <c r="A108" s="621"/>
      <c r="B108" s="621"/>
      <c r="C108" s="621"/>
      <c r="D108" s="621"/>
      <c r="E108" s="621"/>
      <c r="F108" s="621"/>
    </row>
    <row r="109" spans="1:6" ht="15" customHeight="1">
      <c r="A109" s="615"/>
      <c r="B109" s="616"/>
      <c r="C109" s="616"/>
      <c r="D109" s="616"/>
      <c r="E109" s="616"/>
      <c r="F109" s="616"/>
    </row>
    <row r="110" spans="1:6" ht="14.25" customHeight="1">
      <c r="A110" s="19"/>
      <c r="B110" s="19"/>
      <c r="C110" s="19"/>
      <c r="D110" s="19"/>
      <c r="E110" s="19"/>
      <c r="F110" s="19"/>
    </row>
    <row r="111" spans="1:6" ht="14.25" customHeight="1">
      <c r="A111" s="19"/>
      <c r="B111" s="19"/>
      <c r="C111" s="19"/>
      <c r="D111" s="19"/>
      <c r="E111" s="19"/>
      <c r="F111" s="19"/>
    </row>
    <row r="112" spans="1:6" ht="14.25" customHeight="1">
      <c r="A112" s="616"/>
      <c r="B112" s="616"/>
      <c r="C112" s="616"/>
      <c r="D112" s="616"/>
      <c r="E112" s="616"/>
      <c r="F112" s="616"/>
    </row>
    <row r="113" spans="1:6" ht="15" customHeight="1">
      <c r="A113" s="20"/>
      <c r="B113" s="19"/>
      <c r="C113" s="19"/>
      <c r="D113" s="19"/>
      <c r="E113" s="19"/>
      <c r="F113" s="19"/>
    </row>
    <row r="114" spans="1:6" ht="13.5" customHeight="1">
      <c r="A114" s="19"/>
      <c r="B114" s="19"/>
      <c r="C114" s="19"/>
      <c r="D114" s="19"/>
      <c r="E114" s="19"/>
      <c r="F114" s="19"/>
    </row>
    <row r="115" spans="1:6" ht="15.75" customHeight="1">
      <c r="A115" s="19"/>
      <c r="B115" s="19"/>
      <c r="C115" s="19"/>
      <c r="D115" s="19"/>
      <c r="E115" s="19"/>
      <c r="F115" s="19"/>
    </row>
    <row r="116" spans="1:6" ht="15.75" customHeight="1">
      <c r="A116" s="19"/>
      <c r="B116" s="19"/>
      <c r="C116" s="19"/>
      <c r="D116" s="19"/>
      <c r="E116" s="19"/>
      <c r="F116" s="19"/>
    </row>
    <row r="117" spans="1:6" ht="15" customHeight="1">
      <c r="A117" s="19"/>
      <c r="B117" s="19"/>
      <c r="C117" s="19"/>
      <c r="D117" s="19"/>
      <c r="E117" s="19"/>
      <c r="F117" s="19"/>
    </row>
    <row r="118" spans="1:6" ht="24.75" customHeight="1">
      <c r="A118" s="561"/>
      <c r="B118" s="561"/>
      <c r="C118" s="561"/>
      <c r="D118" s="561"/>
      <c r="E118" s="561"/>
      <c r="F118" s="561"/>
    </row>
    <row r="119" spans="1:6" ht="36.75" customHeight="1">
      <c r="A119" s="561"/>
      <c r="B119" s="561"/>
      <c r="C119" s="561"/>
      <c r="D119" s="561"/>
      <c r="E119" s="561"/>
      <c r="F119" s="561"/>
    </row>
    <row r="120" spans="1:6" ht="18" customHeight="1" hidden="1">
      <c r="A120" s="19"/>
      <c r="B120" s="19"/>
      <c r="C120" s="19"/>
      <c r="D120" s="19"/>
      <c r="E120" s="19"/>
      <c r="F120" s="19"/>
    </row>
    <row r="121" spans="1:6" ht="15.75" customHeight="1" hidden="1">
      <c r="A121" s="19"/>
      <c r="B121" s="19"/>
      <c r="C121" s="19"/>
      <c r="D121" s="19"/>
      <c r="E121" s="19"/>
      <c r="F121" s="19"/>
    </row>
    <row r="122" spans="1:6" ht="13.5" customHeight="1">
      <c r="A122" s="19"/>
      <c r="B122" s="19"/>
      <c r="C122" s="19"/>
      <c r="D122" s="19"/>
      <c r="E122" s="19"/>
      <c r="F122" s="19"/>
    </row>
    <row r="123" spans="1:6" ht="36" customHeight="1">
      <c r="A123" s="561"/>
      <c r="B123" s="561"/>
      <c r="C123" s="561"/>
      <c r="D123" s="561"/>
      <c r="E123" s="561"/>
      <c r="F123" s="561"/>
    </row>
    <row r="124" spans="1:6" ht="26.25" customHeight="1">
      <c r="A124" s="617"/>
      <c r="B124" s="617"/>
      <c r="C124" s="617"/>
      <c r="D124" s="617"/>
      <c r="E124" s="617"/>
      <c r="F124" s="617"/>
    </row>
    <row r="125" spans="1:6" ht="26.25" customHeight="1">
      <c r="A125" s="561"/>
      <c r="B125" s="561"/>
      <c r="C125" s="561"/>
      <c r="D125" s="561"/>
      <c r="E125" s="561"/>
      <c r="F125" s="561"/>
    </row>
    <row r="126" spans="1:6" ht="39" customHeight="1">
      <c r="A126" s="561"/>
      <c r="B126" s="561"/>
      <c r="C126" s="561"/>
      <c r="D126" s="561"/>
      <c r="E126" s="561"/>
      <c r="F126" s="561"/>
    </row>
    <row r="127" spans="1:6" ht="15" customHeight="1">
      <c r="A127" s="561"/>
      <c r="B127" s="561"/>
      <c r="C127" s="561"/>
      <c r="D127" s="561"/>
      <c r="E127" s="561"/>
      <c r="F127" s="561"/>
    </row>
    <row r="128" spans="1:6" ht="15" customHeight="1">
      <c r="A128" s="20"/>
      <c r="B128" s="19"/>
      <c r="C128" s="19"/>
      <c r="D128" s="19"/>
      <c r="E128" s="19"/>
      <c r="F128" s="19"/>
    </row>
    <row r="129" spans="1:6" ht="15" customHeight="1">
      <c r="A129" s="561"/>
      <c r="B129" s="561"/>
      <c r="C129" s="561"/>
      <c r="D129" s="561"/>
      <c r="E129" s="561"/>
      <c r="F129" s="561"/>
    </row>
    <row r="130" spans="1:6" ht="37.5" customHeight="1">
      <c r="A130" s="561"/>
      <c r="B130" s="561"/>
      <c r="C130" s="561"/>
      <c r="D130" s="561"/>
      <c r="E130" s="561"/>
      <c r="F130" s="561"/>
    </row>
    <row r="131" spans="1:6" ht="24" customHeight="1">
      <c r="A131" s="561"/>
      <c r="B131" s="561"/>
      <c r="C131" s="561"/>
      <c r="D131" s="561"/>
      <c r="E131" s="561"/>
      <c r="F131" s="561"/>
    </row>
    <row r="132" spans="1:6" ht="0.75" customHeight="1" hidden="1">
      <c r="A132" s="561"/>
      <c r="B132" s="561"/>
      <c r="C132" s="561"/>
      <c r="D132" s="561"/>
      <c r="E132" s="561"/>
      <c r="F132" s="561"/>
    </row>
    <row r="133" spans="1:6" ht="12.75">
      <c r="A133" s="615"/>
      <c r="B133" s="616"/>
      <c r="C133" s="616"/>
      <c r="D133" s="616"/>
      <c r="E133" s="616"/>
      <c r="F133" s="616"/>
    </row>
    <row r="134" spans="1:6" ht="12.75">
      <c r="A134" s="19"/>
      <c r="B134" s="19"/>
      <c r="C134" s="19"/>
      <c r="D134" s="19"/>
      <c r="E134" s="19"/>
      <c r="F134" s="19"/>
    </row>
    <row r="135" spans="1:6" ht="12.75">
      <c r="A135" s="19"/>
      <c r="B135" s="19"/>
      <c r="C135" s="19"/>
      <c r="D135" s="19"/>
      <c r="E135" s="19"/>
      <c r="F135" s="19"/>
    </row>
    <row r="136" spans="1:6" ht="12.75" hidden="1">
      <c r="A136" s="19"/>
      <c r="B136" s="19"/>
      <c r="C136" s="19"/>
      <c r="D136" s="19"/>
      <c r="E136" s="19"/>
      <c r="F136" s="19"/>
    </row>
    <row r="137" spans="1:6" ht="12.75" hidden="1">
      <c r="A137" s="19"/>
      <c r="B137" s="19"/>
      <c r="C137" s="19"/>
      <c r="D137" s="19"/>
      <c r="E137" s="19"/>
      <c r="F137" s="19"/>
    </row>
    <row r="138" spans="1:6" ht="12.75">
      <c r="A138" s="20"/>
      <c r="B138" s="19"/>
      <c r="C138" s="19"/>
      <c r="D138" s="19"/>
      <c r="E138" s="19"/>
      <c r="F138" s="19"/>
    </row>
    <row r="139" spans="1:6" ht="12.75">
      <c r="A139" s="19"/>
      <c r="B139" s="19"/>
      <c r="C139" s="19"/>
      <c r="D139" s="19"/>
      <c r="E139" s="19"/>
      <c r="F139" s="19"/>
    </row>
    <row r="140" spans="1:6" ht="12.75">
      <c r="A140" s="19"/>
      <c r="B140" s="19"/>
      <c r="C140" s="19"/>
      <c r="D140" s="19"/>
      <c r="E140" s="19"/>
      <c r="F140" s="19"/>
    </row>
    <row r="141" spans="1:6" ht="12.75">
      <c r="A141" s="19"/>
      <c r="B141" s="19"/>
      <c r="C141" s="19"/>
      <c r="D141" s="19"/>
      <c r="E141" s="19"/>
      <c r="F141" s="19"/>
    </row>
    <row r="142" spans="1:6" ht="12.75">
      <c r="A142" s="20"/>
      <c r="B142" s="19"/>
      <c r="C142" s="19"/>
      <c r="D142" s="19"/>
      <c r="E142" s="19"/>
      <c r="F142" s="19"/>
    </row>
    <row r="143" spans="1:6" ht="12.75">
      <c r="A143" s="19"/>
      <c r="B143" s="19"/>
      <c r="C143" s="19"/>
      <c r="D143" s="19"/>
      <c r="E143" s="19"/>
      <c r="F143" s="19"/>
    </row>
    <row r="144" spans="1:6" ht="12.75">
      <c r="A144" s="19"/>
      <c r="B144" s="19"/>
      <c r="C144" s="19"/>
      <c r="D144" s="19"/>
      <c r="E144" s="19"/>
      <c r="F144" s="19"/>
    </row>
    <row r="145" spans="1:6" ht="12.75">
      <c r="A145" s="20"/>
      <c r="B145" s="19"/>
      <c r="C145" s="19"/>
      <c r="D145" s="19"/>
      <c r="E145" s="19"/>
      <c r="F145" s="19"/>
    </row>
    <row r="146" spans="1:6" ht="12.75">
      <c r="A146" s="19"/>
      <c r="B146" s="19"/>
      <c r="C146" s="19"/>
      <c r="D146" s="19"/>
      <c r="E146" s="19"/>
      <c r="F146" s="19"/>
    </row>
    <row r="147" spans="1:6" ht="12.75">
      <c r="A147" s="19"/>
      <c r="B147" s="19"/>
      <c r="C147" s="19"/>
      <c r="D147" s="19"/>
      <c r="E147" s="19"/>
      <c r="F147" s="19"/>
    </row>
    <row r="148" spans="1:6" ht="12.75">
      <c r="A148" s="20"/>
      <c r="B148" s="19"/>
      <c r="C148" s="19"/>
      <c r="D148" s="19"/>
      <c r="E148" s="19"/>
      <c r="F148" s="19"/>
    </row>
    <row r="149" spans="1:6" ht="13.5" customHeight="1">
      <c r="A149" s="19"/>
      <c r="B149" s="19"/>
      <c r="C149" s="19"/>
      <c r="D149" s="19"/>
      <c r="E149" s="19"/>
      <c r="F149" s="19"/>
    </row>
    <row r="150" spans="1:6" ht="12.75">
      <c r="A150" s="19"/>
      <c r="B150" s="19"/>
      <c r="C150" s="19"/>
      <c r="D150" s="19"/>
      <c r="E150" s="19"/>
      <c r="F150" s="19"/>
    </row>
    <row r="151" spans="4:9" ht="15.75" customHeight="1">
      <c r="D151" s="613"/>
      <c r="E151" s="613"/>
      <c r="F151" s="613"/>
      <c r="G151" s="613"/>
      <c r="H151" s="613"/>
      <c r="I151" s="613"/>
    </row>
  </sheetData>
  <mergeCells count="24">
    <mergeCell ref="A132:F132"/>
    <mergeCell ref="A130:F130"/>
    <mergeCell ref="A126:F126"/>
    <mergeCell ref="A127:F127"/>
    <mergeCell ref="A129:F129"/>
    <mergeCell ref="A124:F124"/>
    <mergeCell ref="A125:F125"/>
    <mergeCell ref="A131:F131"/>
    <mergeCell ref="C1:F1"/>
    <mergeCell ref="A2:F2"/>
    <mergeCell ref="A3:C3"/>
    <mergeCell ref="A99:F99"/>
    <mergeCell ref="A112:F112"/>
    <mergeCell ref="A108:F108"/>
    <mergeCell ref="D151:I151"/>
    <mergeCell ref="A123:F123"/>
    <mergeCell ref="D3:D4"/>
    <mergeCell ref="E3:E4"/>
    <mergeCell ref="F3:F4"/>
    <mergeCell ref="A109:F109"/>
    <mergeCell ref="A119:F119"/>
    <mergeCell ref="A118:F118"/>
    <mergeCell ref="A107:F107"/>
    <mergeCell ref="A133:F133"/>
  </mergeCells>
  <printOptions/>
  <pageMargins left="0.7874015748031497" right="0.7874015748031497" top="0.3937007874015748" bottom="0.54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F2" sqref="F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531"/>
      <c r="D2" s="531"/>
      <c r="E2" s="21"/>
      <c r="F2" s="1" t="s">
        <v>770</v>
      </c>
      <c r="G2" s="21"/>
      <c r="H2" s="21"/>
    </row>
    <row r="3" spans="1:11" ht="15.75">
      <c r="A3" s="623" t="s">
        <v>372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</row>
    <row r="4" spans="1:11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ht="13.5" thickBot="1"/>
    <row r="6" spans="1:11" ht="24.75" customHeight="1">
      <c r="A6" s="628" t="s">
        <v>373</v>
      </c>
      <c r="B6" s="626" t="s">
        <v>374</v>
      </c>
      <c r="C6" s="624" t="s">
        <v>375</v>
      </c>
      <c r="D6" s="630" t="s">
        <v>376</v>
      </c>
      <c r="E6" s="632" t="s">
        <v>377</v>
      </c>
      <c r="F6" s="634" t="s">
        <v>490</v>
      </c>
      <c r="G6" s="18"/>
      <c r="H6" s="18"/>
      <c r="I6" s="622"/>
      <c r="J6" s="622"/>
      <c r="K6" s="622"/>
    </row>
    <row r="7" spans="1:11" ht="18.75" customHeight="1" thickBot="1">
      <c r="A7" s="629"/>
      <c r="B7" s="627"/>
      <c r="C7" s="625"/>
      <c r="D7" s="631"/>
      <c r="E7" s="633"/>
      <c r="F7" s="635"/>
      <c r="G7" s="18"/>
      <c r="H7" s="18"/>
      <c r="I7" s="622"/>
      <c r="J7" s="622"/>
      <c r="K7" s="622"/>
    </row>
    <row r="8" spans="1:8" ht="13.5" customHeight="1" thickBot="1">
      <c r="A8" s="23">
        <v>1</v>
      </c>
      <c r="B8" s="24">
        <v>2</v>
      </c>
      <c r="C8" s="25">
        <v>3</v>
      </c>
      <c r="D8" s="26">
        <v>4</v>
      </c>
      <c r="E8" s="27">
        <v>4</v>
      </c>
      <c r="F8" s="28">
        <v>5</v>
      </c>
      <c r="G8" s="29"/>
      <c r="H8" s="29"/>
    </row>
    <row r="9" spans="1:8" ht="18" customHeight="1" thickBot="1">
      <c r="A9" s="88" t="s">
        <v>378</v>
      </c>
      <c r="B9" s="89" t="s">
        <v>379</v>
      </c>
      <c r="C9" s="89"/>
      <c r="D9" s="90">
        <v>25467450</v>
      </c>
      <c r="E9" s="91">
        <f>'[1]Z 1'!S384</f>
        <v>25040631</v>
      </c>
      <c r="F9" s="92">
        <f>'Z 1'!I264</f>
        <v>33845389</v>
      </c>
      <c r="G9" s="30"/>
      <c r="H9" s="30"/>
    </row>
    <row r="10" spans="1:8" ht="18" customHeight="1" thickBot="1">
      <c r="A10" s="81" t="s">
        <v>380</v>
      </c>
      <c r="B10" s="93" t="s">
        <v>381</v>
      </c>
      <c r="C10" s="93"/>
      <c r="D10" s="94">
        <v>28296781</v>
      </c>
      <c r="E10" s="95">
        <f>'[1]Z 2'!K566</f>
        <v>31214108</v>
      </c>
      <c r="F10" s="87">
        <f>'Z 2'!G439</f>
        <v>33813651</v>
      </c>
      <c r="G10" s="30"/>
      <c r="H10" s="30"/>
    </row>
    <row r="11" spans="1:8" ht="12.75">
      <c r="A11" s="31"/>
      <c r="B11" s="32" t="s">
        <v>382</v>
      </c>
      <c r="C11" s="33"/>
      <c r="D11" s="34">
        <f>D9-D10</f>
        <v>-2829331</v>
      </c>
      <c r="E11" s="34">
        <f>E9-E10</f>
        <v>-6173477</v>
      </c>
      <c r="F11" s="33">
        <f>F9-F10</f>
        <v>31738</v>
      </c>
      <c r="G11" s="30"/>
      <c r="H11" s="30"/>
    </row>
    <row r="12" spans="1:8" ht="15.75" customHeight="1" thickBot="1">
      <c r="A12" s="35"/>
      <c r="B12" s="36" t="s">
        <v>383</v>
      </c>
      <c r="C12" s="36"/>
      <c r="D12" s="37">
        <f>D13-D21</f>
        <v>2945559</v>
      </c>
      <c r="E12" s="37">
        <f>E13-E21</f>
        <v>6173477</v>
      </c>
      <c r="F12" s="38">
        <f>F13-F21</f>
        <v>-31738</v>
      </c>
      <c r="G12" s="30"/>
      <c r="H12" s="30"/>
    </row>
    <row r="13" spans="1:8" ht="15.75" customHeight="1" thickBot="1">
      <c r="A13" s="81" t="s">
        <v>384</v>
      </c>
      <c r="B13" s="84" t="s">
        <v>385</v>
      </c>
      <c r="C13" s="87"/>
      <c r="D13" s="85">
        <f>D16+D20+D14+D18</f>
        <v>3495559</v>
      </c>
      <c r="E13" s="85">
        <f>E16+E20+E14+E18+E15</f>
        <v>7033477</v>
      </c>
      <c r="F13" s="86">
        <f>SUM(F14:F20)</f>
        <v>3119708</v>
      </c>
      <c r="G13" s="39"/>
      <c r="H13" s="39"/>
    </row>
    <row r="14" spans="1:8" ht="16.5" customHeight="1">
      <c r="A14" s="40" t="s">
        <v>386</v>
      </c>
      <c r="B14" s="32" t="s">
        <v>530</v>
      </c>
      <c r="C14" s="31" t="s">
        <v>548</v>
      </c>
      <c r="D14" s="34">
        <v>3067725</v>
      </c>
      <c r="E14" s="34">
        <v>6080000</v>
      </c>
      <c r="F14" s="33">
        <v>877954</v>
      </c>
      <c r="G14" s="30"/>
      <c r="H14" s="30"/>
    </row>
    <row r="15" spans="1:8" ht="24" customHeight="1">
      <c r="A15" s="41" t="s">
        <v>387</v>
      </c>
      <c r="B15" s="43" t="s">
        <v>529</v>
      </c>
      <c r="C15" s="9" t="s">
        <v>549</v>
      </c>
      <c r="D15" s="42">
        <v>0</v>
      </c>
      <c r="E15" s="42">
        <v>254000</v>
      </c>
      <c r="F15" s="12">
        <v>1954878</v>
      </c>
      <c r="G15" s="30"/>
      <c r="H15" s="30"/>
    </row>
    <row r="16" spans="1:8" ht="16.5" customHeight="1">
      <c r="A16" s="41" t="s">
        <v>388</v>
      </c>
      <c r="B16" s="12" t="s">
        <v>389</v>
      </c>
      <c r="C16" s="9" t="s">
        <v>550</v>
      </c>
      <c r="D16" s="42">
        <v>119000</v>
      </c>
      <c r="E16" s="42">
        <v>110000</v>
      </c>
      <c r="F16" s="12">
        <v>0</v>
      </c>
      <c r="G16" s="30"/>
      <c r="H16" s="30"/>
    </row>
    <row r="17" spans="1:8" ht="15.75" customHeight="1">
      <c r="A17" s="41" t="s">
        <v>390</v>
      </c>
      <c r="B17" s="12" t="s">
        <v>391</v>
      </c>
      <c r="C17" s="9" t="s">
        <v>551</v>
      </c>
      <c r="D17" s="42">
        <v>0</v>
      </c>
      <c r="E17" s="42">
        <v>0</v>
      </c>
      <c r="F17" s="12">
        <v>0</v>
      </c>
      <c r="G17" s="30"/>
      <c r="H17" s="30"/>
    </row>
    <row r="18" spans="1:8" ht="18.75" customHeight="1">
      <c r="A18" s="41" t="s">
        <v>392</v>
      </c>
      <c r="B18" s="43" t="s">
        <v>393</v>
      </c>
      <c r="C18" s="9" t="s">
        <v>552</v>
      </c>
      <c r="D18" s="42">
        <v>182463</v>
      </c>
      <c r="E18" s="42">
        <v>0</v>
      </c>
      <c r="F18" s="12">
        <v>0</v>
      </c>
      <c r="G18" s="30"/>
      <c r="H18" s="30"/>
    </row>
    <row r="19" spans="1:8" ht="16.5" customHeight="1">
      <c r="A19" s="41">
        <v>6</v>
      </c>
      <c r="B19" s="43" t="s">
        <v>394</v>
      </c>
      <c r="C19" s="9" t="s">
        <v>553</v>
      </c>
      <c r="D19" s="42">
        <v>0</v>
      </c>
      <c r="E19" s="42">
        <v>0</v>
      </c>
      <c r="F19" s="12">
        <v>0</v>
      </c>
      <c r="G19" s="30"/>
      <c r="H19" s="30"/>
    </row>
    <row r="20" spans="1:8" ht="16.5" customHeight="1" thickBot="1">
      <c r="A20" s="44" t="s">
        <v>395</v>
      </c>
      <c r="B20" s="45" t="s">
        <v>396</v>
      </c>
      <c r="C20" s="46" t="s">
        <v>550</v>
      </c>
      <c r="D20" s="37">
        <v>126371</v>
      </c>
      <c r="E20" s="37">
        <v>589477</v>
      </c>
      <c r="F20" s="38">
        <v>286876</v>
      </c>
      <c r="G20" s="30"/>
      <c r="H20" s="30"/>
    </row>
    <row r="21" spans="1:8" ht="15.75" customHeight="1" thickBot="1">
      <c r="A21" s="81" t="s">
        <v>397</v>
      </c>
      <c r="B21" s="82" t="s">
        <v>398</v>
      </c>
      <c r="C21" s="83"/>
      <c r="D21" s="84">
        <f>D22+D26</f>
        <v>550000</v>
      </c>
      <c r="E21" s="85">
        <f>E22+E24</f>
        <v>860000</v>
      </c>
      <c r="F21" s="86">
        <f>SUM(F22:F28)</f>
        <v>3151446</v>
      </c>
      <c r="G21" s="39"/>
      <c r="H21" s="39"/>
    </row>
    <row r="22" spans="1:8" ht="15.75" customHeight="1">
      <c r="A22" s="47" t="s">
        <v>386</v>
      </c>
      <c r="B22" s="48" t="s">
        <v>399</v>
      </c>
      <c r="C22" s="49" t="s">
        <v>554</v>
      </c>
      <c r="D22" s="50">
        <v>550000</v>
      </c>
      <c r="E22" s="50">
        <v>750000</v>
      </c>
      <c r="F22" s="51">
        <v>1086568</v>
      </c>
      <c r="G22" s="30"/>
      <c r="H22" s="30"/>
    </row>
    <row r="23" spans="1:8" ht="23.25" customHeight="1">
      <c r="A23" s="40" t="s">
        <v>387</v>
      </c>
      <c r="B23" s="32" t="s">
        <v>528</v>
      </c>
      <c r="C23" s="31" t="s">
        <v>555</v>
      </c>
      <c r="D23" s="34"/>
      <c r="E23" s="34"/>
      <c r="F23" s="227">
        <v>1954878</v>
      </c>
      <c r="G23" s="30"/>
      <c r="H23" s="30"/>
    </row>
    <row r="24" spans="1:8" ht="15.75" customHeight="1">
      <c r="A24" s="41" t="s">
        <v>388</v>
      </c>
      <c r="B24" s="12" t="s">
        <v>400</v>
      </c>
      <c r="C24" s="9" t="s">
        <v>556</v>
      </c>
      <c r="D24" s="42">
        <v>0</v>
      </c>
      <c r="E24" s="42">
        <v>110000</v>
      </c>
      <c r="F24" s="52">
        <v>50000</v>
      </c>
      <c r="G24" s="30"/>
      <c r="H24" s="30"/>
    </row>
    <row r="25" spans="1:8" ht="15.75" customHeight="1">
      <c r="A25" s="41" t="s">
        <v>390</v>
      </c>
      <c r="B25" s="12" t="s">
        <v>531</v>
      </c>
      <c r="C25" s="9" t="s">
        <v>554</v>
      </c>
      <c r="D25" s="42">
        <v>0</v>
      </c>
      <c r="E25" s="42">
        <v>0</v>
      </c>
      <c r="F25" s="52">
        <v>60000</v>
      </c>
      <c r="G25" s="30"/>
      <c r="H25" s="30"/>
    </row>
    <row r="26" spans="1:14" ht="15.75" customHeight="1">
      <c r="A26" s="41" t="s">
        <v>392</v>
      </c>
      <c r="B26" s="12" t="s">
        <v>401</v>
      </c>
      <c r="C26" s="9" t="s">
        <v>557</v>
      </c>
      <c r="D26" s="42">
        <v>0</v>
      </c>
      <c r="E26" s="42">
        <v>0</v>
      </c>
      <c r="F26" s="52">
        <v>0</v>
      </c>
      <c r="G26" s="30"/>
      <c r="H26" s="30"/>
      <c r="N26" s="30"/>
    </row>
    <row r="27" spans="1:8" ht="15.75" customHeight="1">
      <c r="A27" s="41" t="s">
        <v>430</v>
      </c>
      <c r="B27" s="12" t="s">
        <v>402</v>
      </c>
      <c r="C27" s="9" t="s">
        <v>558</v>
      </c>
      <c r="D27" s="42">
        <v>0</v>
      </c>
      <c r="E27" s="42">
        <v>0</v>
      </c>
      <c r="F27" s="52">
        <v>0</v>
      </c>
      <c r="G27" s="30"/>
      <c r="H27" s="30"/>
    </row>
    <row r="28" spans="1:8" ht="15.75" customHeight="1" thickBot="1">
      <c r="A28" s="53" t="s">
        <v>431</v>
      </c>
      <c r="B28" s="54" t="s">
        <v>403</v>
      </c>
      <c r="C28" s="55" t="s">
        <v>556</v>
      </c>
      <c r="D28" s="56">
        <v>0</v>
      </c>
      <c r="E28" s="56">
        <v>0</v>
      </c>
      <c r="F28" s="57">
        <v>0</v>
      </c>
      <c r="G28" s="30"/>
      <c r="H28" s="30"/>
    </row>
    <row r="30" spans="3:6" ht="12.75">
      <c r="C30" s="636" t="s">
        <v>1</v>
      </c>
      <c r="D30" s="636"/>
      <c r="E30" s="636"/>
      <c r="F30" s="636"/>
    </row>
    <row r="31" spans="3:6" ht="12.75">
      <c r="C31" s="636" t="s">
        <v>2</v>
      </c>
      <c r="D31" s="636"/>
      <c r="E31" s="636"/>
      <c r="F31" s="636"/>
    </row>
    <row r="32" ht="30.75" customHeight="1"/>
    <row r="35" ht="12.75">
      <c r="E35" t="s">
        <v>276</v>
      </c>
    </row>
  </sheetData>
  <mergeCells count="11">
    <mergeCell ref="C30:F30"/>
    <mergeCell ref="C31:F31"/>
    <mergeCell ref="C2:D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0"/>
  <sheetViews>
    <sheetView workbookViewId="0" topLeftCell="A1">
      <selection activeCell="I1" sqref="I1:L1"/>
    </sheetView>
  </sheetViews>
  <sheetFormatPr defaultColWidth="9.00390625" defaultRowHeight="12.75"/>
  <cols>
    <col min="1" max="1" width="4.00390625" style="0" customWidth="1"/>
    <col min="2" max="2" width="37.00390625" style="0" customWidth="1"/>
    <col min="3" max="4" width="8.875" style="0" customWidth="1"/>
    <col min="5" max="5" width="8.75390625" style="0" customWidth="1"/>
    <col min="6" max="6" width="9.00390625" style="0" customWidth="1"/>
    <col min="7" max="7" width="8.875" style="0" customWidth="1"/>
    <col min="8" max="9" width="9.25390625" style="0" customWidth="1"/>
    <col min="12" max="12" width="8.875" style="0" customWidth="1"/>
  </cols>
  <sheetData>
    <row r="1" spans="9:12" ht="20.25" customHeight="1">
      <c r="I1" s="637" t="s">
        <v>771</v>
      </c>
      <c r="J1" s="637"/>
      <c r="K1" s="637"/>
      <c r="L1" s="637"/>
    </row>
    <row r="2" ht="12.75" hidden="1"/>
    <row r="3" ht="12.75" hidden="1"/>
    <row r="4" spans="2:4" ht="18" customHeight="1" thickBot="1">
      <c r="B4" s="638" t="s">
        <v>745</v>
      </c>
      <c r="C4" s="638"/>
      <c r="D4" s="638"/>
    </row>
    <row r="5" spans="1:13" ht="16.5" customHeight="1" thickBot="1">
      <c r="A5" s="628" t="s">
        <v>373</v>
      </c>
      <c r="B5" s="626" t="s">
        <v>404</v>
      </c>
      <c r="C5" s="639" t="s">
        <v>559</v>
      </c>
      <c r="D5" s="641" t="s">
        <v>405</v>
      </c>
      <c r="E5" s="642"/>
      <c r="F5" s="642"/>
      <c r="G5" s="642"/>
      <c r="H5" s="642"/>
      <c r="I5" s="642"/>
      <c r="J5" s="642"/>
      <c r="K5" s="642"/>
      <c r="L5" s="642"/>
      <c r="M5" s="643"/>
    </row>
    <row r="6" spans="1:13" ht="31.5" customHeight="1" thickBot="1">
      <c r="A6" s="629"/>
      <c r="B6" s="627"/>
      <c r="C6" s="640"/>
      <c r="D6" s="96">
        <v>2005</v>
      </c>
      <c r="E6" s="96">
        <v>2006</v>
      </c>
      <c r="F6" s="96">
        <v>2007</v>
      </c>
      <c r="G6" s="96">
        <v>2008</v>
      </c>
      <c r="H6" s="96">
        <v>2009</v>
      </c>
      <c r="I6" s="96">
        <v>2010</v>
      </c>
      <c r="J6" s="96">
        <v>2011</v>
      </c>
      <c r="K6" s="96">
        <v>2012</v>
      </c>
      <c r="L6" s="97">
        <v>2013</v>
      </c>
      <c r="M6" s="96">
        <v>2014</v>
      </c>
    </row>
    <row r="7" spans="1:13" ht="13.5" thickBot="1">
      <c r="A7" s="212">
        <v>1</v>
      </c>
      <c r="B7" s="212">
        <v>2</v>
      </c>
      <c r="C7" s="462">
        <v>3</v>
      </c>
      <c r="D7" s="58">
        <v>4</v>
      </c>
      <c r="E7" s="58">
        <v>5</v>
      </c>
      <c r="F7" s="26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9">
        <v>12</v>
      </c>
      <c r="M7" s="60">
        <v>13</v>
      </c>
    </row>
    <row r="8" spans="1:13" ht="12.75" customHeight="1">
      <c r="A8" s="463" t="s">
        <v>386</v>
      </c>
      <c r="B8" s="464" t="s">
        <v>472</v>
      </c>
      <c r="C8" s="465">
        <v>8717725</v>
      </c>
      <c r="D8" s="466">
        <v>8483700</v>
      </c>
      <c r="E8" s="465">
        <v>7377132</v>
      </c>
      <c r="F8" s="465">
        <v>6220564</v>
      </c>
      <c r="G8" s="465">
        <v>5046271</v>
      </c>
      <c r="H8" s="465">
        <v>3799703</v>
      </c>
      <c r="I8" s="465">
        <v>2743135</v>
      </c>
      <c r="J8" s="465">
        <v>1686567</v>
      </c>
      <c r="K8" s="466">
        <v>630000</v>
      </c>
      <c r="L8" s="465">
        <v>0</v>
      </c>
      <c r="M8" s="465">
        <v>0</v>
      </c>
    </row>
    <row r="9" spans="1:13" ht="11.25" customHeight="1">
      <c r="A9" s="467" t="s">
        <v>387</v>
      </c>
      <c r="B9" s="468" t="s">
        <v>532</v>
      </c>
      <c r="C9" s="469">
        <v>194000</v>
      </c>
      <c r="D9" s="470">
        <v>134000</v>
      </c>
      <c r="E9" s="469">
        <v>72000</v>
      </c>
      <c r="F9" s="469">
        <v>36000</v>
      </c>
      <c r="G9" s="469">
        <v>0</v>
      </c>
      <c r="H9" s="469">
        <v>0</v>
      </c>
      <c r="I9" s="469">
        <v>0</v>
      </c>
      <c r="J9" s="469">
        <v>0</v>
      </c>
      <c r="K9" s="470">
        <v>0</v>
      </c>
      <c r="L9" s="469">
        <v>0</v>
      </c>
      <c r="M9" s="469">
        <v>0</v>
      </c>
    </row>
    <row r="10" spans="1:13" ht="12" customHeight="1">
      <c r="A10" s="471" t="s">
        <v>388</v>
      </c>
      <c r="B10" s="468" t="s">
        <v>473</v>
      </c>
      <c r="C10" s="469">
        <v>852543</v>
      </c>
      <c r="D10" s="472">
        <v>306328</v>
      </c>
      <c r="E10" s="473">
        <v>206328</v>
      </c>
      <c r="F10" s="473">
        <v>106328</v>
      </c>
      <c r="G10" s="473">
        <v>0</v>
      </c>
      <c r="H10" s="473">
        <v>0</v>
      </c>
      <c r="I10" s="473">
        <v>0</v>
      </c>
      <c r="J10" s="473">
        <v>0</v>
      </c>
      <c r="K10" s="472">
        <v>0</v>
      </c>
      <c r="L10" s="473">
        <v>0</v>
      </c>
      <c r="M10" s="473">
        <v>0</v>
      </c>
    </row>
    <row r="11" spans="1:13" ht="22.5" customHeight="1">
      <c r="A11" s="467" t="s">
        <v>390</v>
      </c>
      <c r="B11" s="474" t="s">
        <v>746</v>
      </c>
      <c r="C11" s="469">
        <v>0</v>
      </c>
      <c r="D11" s="470">
        <v>0</v>
      </c>
      <c r="E11" s="469"/>
      <c r="F11" s="469"/>
      <c r="G11" s="469"/>
      <c r="H11" s="469"/>
      <c r="I11" s="469"/>
      <c r="J11" s="469"/>
      <c r="K11" s="470"/>
      <c r="L11" s="469"/>
      <c r="M11" s="469"/>
    </row>
    <row r="12" spans="1:13" ht="24">
      <c r="A12" s="467">
        <v>5</v>
      </c>
      <c r="B12" s="474" t="s">
        <v>747</v>
      </c>
      <c r="C12" s="469">
        <v>0</v>
      </c>
      <c r="D12" s="470">
        <v>571626</v>
      </c>
      <c r="E12" s="469">
        <v>1301015</v>
      </c>
      <c r="F12" s="469">
        <v>1863215</v>
      </c>
      <c r="G12" s="469">
        <v>1863215</v>
      </c>
      <c r="H12" s="469">
        <v>1552679</v>
      </c>
      <c r="I12" s="469">
        <v>1242143</v>
      </c>
      <c r="J12" s="469">
        <v>931607</v>
      </c>
      <c r="K12" s="470">
        <v>621071</v>
      </c>
      <c r="L12" s="469">
        <v>310535</v>
      </c>
      <c r="M12" s="469"/>
    </row>
    <row r="13" spans="1:15" ht="21.75" customHeight="1">
      <c r="A13" s="475">
        <v>6</v>
      </c>
      <c r="B13" s="476" t="s">
        <v>406</v>
      </c>
      <c r="C13" s="64">
        <v>0</v>
      </c>
      <c r="D13" s="241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229">
        <v>0</v>
      </c>
      <c r="K13" s="477">
        <v>0</v>
      </c>
      <c r="L13" s="229">
        <v>0</v>
      </c>
      <c r="M13" s="229">
        <v>0</v>
      </c>
      <c r="N13" s="67"/>
      <c r="O13" s="67"/>
    </row>
    <row r="14" spans="1:15" ht="24" customHeight="1">
      <c r="A14" s="478">
        <v>7</v>
      </c>
      <c r="B14" s="476" t="s">
        <v>474</v>
      </c>
      <c r="C14" s="64">
        <v>0</v>
      </c>
      <c r="D14" s="241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241">
        <v>0</v>
      </c>
      <c r="L14" s="64">
        <v>0</v>
      </c>
      <c r="M14" s="64">
        <v>0</v>
      </c>
      <c r="N14" s="67"/>
      <c r="O14" s="67"/>
    </row>
    <row r="15" spans="1:15" ht="12" customHeight="1">
      <c r="A15" s="475"/>
      <c r="B15" s="240" t="s">
        <v>407</v>
      </c>
      <c r="C15" s="64">
        <v>0</v>
      </c>
      <c r="D15" s="241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241">
        <v>0</v>
      </c>
      <c r="L15" s="64">
        <v>0</v>
      </c>
      <c r="M15" s="64">
        <v>0</v>
      </c>
      <c r="N15" s="67"/>
      <c r="O15" s="67"/>
    </row>
    <row r="16" spans="1:15" ht="10.5" customHeight="1">
      <c r="A16" s="475"/>
      <c r="B16" s="240" t="s">
        <v>408</v>
      </c>
      <c r="C16" s="64">
        <v>0</v>
      </c>
      <c r="D16" s="241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241">
        <v>0</v>
      </c>
      <c r="L16" s="64">
        <v>0</v>
      </c>
      <c r="M16" s="64">
        <v>0</v>
      </c>
      <c r="N16" s="67"/>
      <c r="O16" s="67"/>
    </row>
    <row r="17" spans="1:15" ht="9.75" customHeight="1">
      <c r="A17" s="475"/>
      <c r="B17" s="240" t="s">
        <v>409</v>
      </c>
      <c r="C17" s="64">
        <v>0</v>
      </c>
      <c r="D17" s="241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241">
        <v>0</v>
      </c>
      <c r="L17" s="64">
        <v>0</v>
      </c>
      <c r="M17" s="64">
        <v>0</v>
      </c>
      <c r="N17" s="67"/>
      <c r="O17" s="67"/>
    </row>
    <row r="18" spans="1:15" ht="9.75" customHeight="1">
      <c r="A18" s="475"/>
      <c r="B18" s="240" t="s">
        <v>410</v>
      </c>
      <c r="C18" s="64">
        <v>0</v>
      </c>
      <c r="D18" s="241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241">
        <v>0</v>
      </c>
      <c r="L18" s="64">
        <v>0</v>
      </c>
      <c r="M18" s="64">
        <v>0</v>
      </c>
      <c r="N18" s="67"/>
      <c r="O18" s="67"/>
    </row>
    <row r="19" spans="1:13" ht="12" customHeight="1">
      <c r="A19" s="467">
        <v>8</v>
      </c>
      <c r="B19" s="468" t="s">
        <v>411</v>
      </c>
      <c r="C19" s="469">
        <f aca="true" t="shared" si="0" ref="C19:M19">C8+C9+C10+C11+C12+C13+C14</f>
        <v>9764268</v>
      </c>
      <c r="D19" s="469">
        <f t="shared" si="0"/>
        <v>9495654</v>
      </c>
      <c r="E19" s="469">
        <f t="shared" si="0"/>
        <v>8956475</v>
      </c>
      <c r="F19" s="469">
        <f t="shared" si="0"/>
        <v>8226107</v>
      </c>
      <c r="G19" s="469">
        <f t="shared" si="0"/>
        <v>6909486</v>
      </c>
      <c r="H19" s="469">
        <f t="shared" si="0"/>
        <v>5352382</v>
      </c>
      <c r="I19" s="469">
        <f t="shared" si="0"/>
        <v>3985278</v>
      </c>
      <c r="J19" s="469">
        <f t="shared" si="0"/>
        <v>2618174</v>
      </c>
      <c r="K19" s="469">
        <f t="shared" si="0"/>
        <v>1251071</v>
      </c>
      <c r="L19" s="469">
        <f t="shared" si="0"/>
        <v>310535</v>
      </c>
      <c r="M19" s="469">
        <f t="shared" si="0"/>
        <v>0</v>
      </c>
    </row>
    <row r="20" spans="1:13" ht="12" customHeight="1" thickBot="1">
      <c r="A20" s="471">
        <v>9</v>
      </c>
      <c r="B20" s="468" t="s">
        <v>412</v>
      </c>
      <c r="C20" s="479">
        <v>24379303</v>
      </c>
      <c r="D20" s="480">
        <v>33845389</v>
      </c>
      <c r="E20" s="481">
        <v>28000000</v>
      </c>
      <c r="F20" s="479">
        <v>28200000</v>
      </c>
      <c r="G20" s="479">
        <v>28400000</v>
      </c>
      <c r="H20" s="479">
        <v>28600000</v>
      </c>
      <c r="I20" s="479">
        <v>28700000</v>
      </c>
      <c r="J20" s="479">
        <v>28800000</v>
      </c>
      <c r="K20" s="482">
        <v>28900000</v>
      </c>
      <c r="L20" s="479">
        <v>29000000</v>
      </c>
      <c r="M20" s="479">
        <v>29500000</v>
      </c>
    </row>
    <row r="21" spans="1:18" ht="15" customHeight="1" thickBot="1">
      <c r="A21" s="483">
        <v>10</v>
      </c>
      <c r="B21" s="484" t="s">
        <v>413</v>
      </c>
      <c r="C21" s="485">
        <f aca="true" t="shared" si="1" ref="C21:L21">C19/C20</f>
        <v>0.40051464966000055</v>
      </c>
      <c r="D21" s="486">
        <f t="shared" si="1"/>
        <v>0.2805597536491603</v>
      </c>
      <c r="E21" s="485">
        <f t="shared" si="1"/>
        <v>0.31987410714285713</v>
      </c>
      <c r="F21" s="485">
        <f t="shared" si="1"/>
        <v>0.29170592198581563</v>
      </c>
      <c r="G21" s="485">
        <f t="shared" si="1"/>
        <v>0.24329176056338028</v>
      </c>
      <c r="H21" s="485">
        <f t="shared" si="1"/>
        <v>0.18714622377622378</v>
      </c>
      <c r="I21" s="485">
        <f t="shared" si="1"/>
        <v>0.1388598606271777</v>
      </c>
      <c r="J21" s="485">
        <f t="shared" si="1"/>
        <v>0.09090881944444444</v>
      </c>
      <c r="K21" s="487">
        <f t="shared" si="1"/>
        <v>0.04328965397923876</v>
      </c>
      <c r="L21" s="487">
        <f t="shared" si="1"/>
        <v>0.010708103448275863</v>
      </c>
      <c r="M21" s="488">
        <v>0</v>
      </c>
      <c r="N21" s="20"/>
      <c r="O21" s="20"/>
      <c r="P21" s="20"/>
      <c r="Q21" s="20"/>
      <c r="R21" s="20"/>
    </row>
    <row r="22" spans="1:13" ht="27" customHeight="1" hidden="1">
      <c r="A22" s="489">
        <v>9</v>
      </c>
      <c r="B22" s="490" t="s">
        <v>406</v>
      </c>
      <c r="C22" s="491"/>
      <c r="D22" s="491"/>
      <c r="E22" s="491"/>
      <c r="F22" s="491"/>
      <c r="G22" s="491"/>
      <c r="H22" s="491"/>
      <c r="I22" s="491"/>
      <c r="J22" s="491"/>
      <c r="K22" s="317"/>
      <c r="L22" s="317"/>
      <c r="M22" s="368"/>
    </row>
    <row r="23" spans="1:13" ht="12" customHeight="1">
      <c r="A23" s="492"/>
      <c r="B23" s="493"/>
      <c r="C23" s="494"/>
      <c r="D23" s="494"/>
      <c r="E23" s="494"/>
      <c r="F23" s="494"/>
      <c r="G23" s="494"/>
      <c r="H23" s="494"/>
      <c r="I23" s="493"/>
      <c r="J23" s="317"/>
      <c r="K23" s="317"/>
      <c r="L23" s="317"/>
      <c r="M23" s="493"/>
    </row>
    <row r="24" spans="1:13" ht="21.75" customHeight="1">
      <c r="A24" s="317"/>
      <c r="B24" s="495" t="s">
        <v>561</v>
      </c>
      <c r="C24" s="351">
        <v>1130000</v>
      </c>
      <c r="D24" s="351">
        <v>1086568</v>
      </c>
      <c r="E24" s="351">
        <v>1106568</v>
      </c>
      <c r="F24" s="496">
        <v>1156568</v>
      </c>
      <c r="G24" s="496">
        <v>1174293</v>
      </c>
      <c r="H24" s="496">
        <v>1246568</v>
      </c>
      <c r="I24" s="351">
        <v>1056568</v>
      </c>
      <c r="J24" s="351">
        <v>1056568</v>
      </c>
      <c r="K24" s="351">
        <v>1056567</v>
      </c>
      <c r="L24" s="497">
        <v>630000</v>
      </c>
      <c r="M24" s="351">
        <v>0</v>
      </c>
    </row>
    <row r="25" spans="1:13" ht="12.75" hidden="1">
      <c r="A25" s="317"/>
      <c r="B25" s="496"/>
      <c r="C25" s="351"/>
      <c r="D25" s="351"/>
      <c r="E25" s="351"/>
      <c r="F25" s="496"/>
      <c r="G25" s="496"/>
      <c r="H25" s="496"/>
      <c r="I25" s="351"/>
      <c r="J25" s="351"/>
      <c r="K25" s="351"/>
      <c r="L25" s="497"/>
      <c r="M25" s="351"/>
    </row>
    <row r="26" spans="1:13" ht="12" customHeight="1" hidden="1">
      <c r="A26" s="317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497"/>
      <c r="M26" s="351"/>
    </row>
    <row r="27" spans="1:13" ht="12.75" hidden="1">
      <c r="A27" s="317"/>
      <c r="B27" s="341"/>
      <c r="C27" s="498"/>
      <c r="D27" s="341"/>
      <c r="E27" s="341"/>
      <c r="F27" s="341"/>
      <c r="G27" s="341"/>
      <c r="H27" s="498"/>
      <c r="I27" s="498"/>
      <c r="J27" s="341"/>
      <c r="K27" s="351"/>
      <c r="L27" s="497"/>
      <c r="M27" s="351"/>
    </row>
    <row r="28" spans="1:13" ht="27" customHeight="1" hidden="1">
      <c r="A28" s="317"/>
      <c r="B28" s="499"/>
      <c r="C28" s="500"/>
      <c r="D28" s="374"/>
      <c r="E28" s="374"/>
      <c r="F28" s="374"/>
      <c r="G28" s="374"/>
      <c r="H28" s="501"/>
      <c r="I28" s="501"/>
      <c r="J28" s="374"/>
      <c r="K28" s="374"/>
      <c r="L28" s="501"/>
      <c r="M28" s="351"/>
    </row>
    <row r="29" spans="1:13" ht="12.75" hidden="1">
      <c r="A29" s="317"/>
      <c r="B29" s="340"/>
      <c r="C29" s="502"/>
      <c r="D29" s="341"/>
      <c r="E29" s="341"/>
      <c r="F29" s="341"/>
      <c r="G29" s="341"/>
      <c r="H29" s="498"/>
      <c r="I29" s="498"/>
      <c r="J29" s="341"/>
      <c r="K29" s="341"/>
      <c r="L29" s="498"/>
      <c r="M29" s="351"/>
    </row>
    <row r="30" spans="1:13" ht="14.25" customHeight="1">
      <c r="A30" s="317"/>
      <c r="B30" s="341" t="s">
        <v>562</v>
      </c>
      <c r="C30" s="498">
        <v>60000</v>
      </c>
      <c r="D30" s="341">
        <v>60000</v>
      </c>
      <c r="E30" s="341">
        <v>62000</v>
      </c>
      <c r="F30" s="341">
        <v>36000</v>
      </c>
      <c r="G30" s="341">
        <v>36000</v>
      </c>
      <c r="H30" s="498">
        <v>0</v>
      </c>
      <c r="I30" s="498">
        <v>0</v>
      </c>
      <c r="J30" s="341">
        <v>0</v>
      </c>
      <c r="K30" s="351">
        <v>0</v>
      </c>
      <c r="L30" s="497">
        <v>0</v>
      </c>
      <c r="M30" s="351">
        <v>0</v>
      </c>
    </row>
    <row r="31" spans="1:13" ht="21" customHeight="1">
      <c r="A31" s="317"/>
      <c r="B31" s="340" t="s">
        <v>560</v>
      </c>
      <c r="C31" s="498">
        <v>0</v>
      </c>
      <c r="D31" s="341">
        <v>0</v>
      </c>
      <c r="E31" s="341">
        <v>100000</v>
      </c>
      <c r="F31" s="341">
        <v>100000</v>
      </c>
      <c r="G31" s="341">
        <v>106328</v>
      </c>
      <c r="H31" s="341">
        <v>0</v>
      </c>
      <c r="I31" s="341">
        <v>0</v>
      </c>
      <c r="J31" s="341">
        <v>0</v>
      </c>
      <c r="K31" s="341">
        <v>0</v>
      </c>
      <c r="L31" s="497">
        <v>0</v>
      </c>
      <c r="M31" s="351">
        <v>0</v>
      </c>
    </row>
    <row r="32" spans="1:13" ht="21" customHeight="1">
      <c r="A32" s="317"/>
      <c r="B32" s="340" t="s">
        <v>749</v>
      </c>
      <c r="C32" s="498">
        <v>0</v>
      </c>
      <c r="D32" s="498">
        <v>1954878</v>
      </c>
      <c r="E32" s="341">
        <v>2068165</v>
      </c>
      <c r="F32" s="341">
        <v>1686600</v>
      </c>
      <c r="G32" s="341">
        <v>0</v>
      </c>
      <c r="H32" s="341">
        <v>0</v>
      </c>
      <c r="I32" s="341">
        <v>0</v>
      </c>
      <c r="J32" s="341">
        <v>0</v>
      </c>
      <c r="K32" s="341">
        <v>0</v>
      </c>
      <c r="L32" s="497">
        <v>0</v>
      </c>
      <c r="M32" s="351">
        <v>0</v>
      </c>
    </row>
    <row r="33" spans="1:13" ht="21" customHeight="1">
      <c r="A33" s="317"/>
      <c r="B33" s="340" t="s">
        <v>748</v>
      </c>
      <c r="C33" s="498">
        <v>0</v>
      </c>
      <c r="D33" s="498">
        <v>0</v>
      </c>
      <c r="E33" s="341">
        <v>0</v>
      </c>
      <c r="F33" s="341">
        <v>0</v>
      </c>
      <c r="G33" s="341">
        <v>0</v>
      </c>
      <c r="H33" s="341">
        <v>310536</v>
      </c>
      <c r="I33" s="341">
        <v>310536</v>
      </c>
      <c r="J33" s="341">
        <v>310536</v>
      </c>
      <c r="K33" s="341">
        <v>310536</v>
      </c>
      <c r="L33" s="497">
        <v>310536</v>
      </c>
      <c r="M33" s="351">
        <v>310535</v>
      </c>
    </row>
    <row r="34" spans="1:13" ht="20.25" customHeight="1">
      <c r="A34" s="317"/>
      <c r="B34" s="503" t="s">
        <v>475</v>
      </c>
      <c r="C34" s="345">
        <f aca="true" t="shared" si="2" ref="C34:M34">C24+C30+C31+C32+C33</f>
        <v>1190000</v>
      </c>
      <c r="D34" s="345">
        <f t="shared" si="2"/>
        <v>3101446</v>
      </c>
      <c r="E34" s="345">
        <f t="shared" si="2"/>
        <v>3336733</v>
      </c>
      <c r="F34" s="345">
        <f t="shared" si="2"/>
        <v>2979168</v>
      </c>
      <c r="G34" s="345">
        <f t="shared" si="2"/>
        <v>1316621</v>
      </c>
      <c r="H34" s="345">
        <f t="shared" si="2"/>
        <v>1557104</v>
      </c>
      <c r="I34" s="345">
        <f t="shared" si="2"/>
        <v>1367104</v>
      </c>
      <c r="J34" s="345">
        <f t="shared" si="2"/>
        <v>1367104</v>
      </c>
      <c r="K34" s="345">
        <f t="shared" si="2"/>
        <v>1367103</v>
      </c>
      <c r="L34" s="345">
        <f t="shared" si="2"/>
        <v>940536</v>
      </c>
      <c r="M34" s="345">
        <f t="shared" si="2"/>
        <v>310535</v>
      </c>
    </row>
    <row r="35" spans="1:13" ht="57.75" customHeight="1">
      <c r="A35" s="317"/>
      <c r="B35" s="504" t="s">
        <v>764</v>
      </c>
      <c r="C35" s="419"/>
      <c r="D35" s="505"/>
      <c r="E35" s="505"/>
      <c r="F35" s="505"/>
      <c r="G35" s="505"/>
      <c r="H35" s="505"/>
      <c r="I35" s="506"/>
      <c r="J35" s="506"/>
      <c r="K35" s="317"/>
      <c r="L35" s="317"/>
      <c r="M35" s="317"/>
    </row>
    <row r="36" spans="1:13" ht="24" customHeight="1">
      <c r="A36" s="317"/>
      <c r="B36" s="317"/>
      <c r="C36" s="317"/>
      <c r="D36" s="317"/>
      <c r="E36" s="317"/>
      <c r="F36" s="317"/>
      <c r="G36" s="317"/>
      <c r="H36" s="581" t="s">
        <v>563</v>
      </c>
      <c r="I36" s="581"/>
      <c r="J36" s="581"/>
      <c r="K36" s="581"/>
      <c r="L36" s="581"/>
      <c r="M36" s="581"/>
    </row>
    <row r="37" spans="1:13" ht="12.75">
      <c r="A37" s="317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</row>
    <row r="38" spans="1:13" ht="12.75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</row>
    <row r="39" spans="1:13" ht="12.75" hidden="1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</row>
    <row r="40" spans="1:13" ht="12.75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</row>
    <row r="41" spans="1:13" ht="12.75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</row>
    <row r="42" spans="1:13" ht="12.75">
      <c r="A42" s="317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</row>
    <row r="43" spans="1:13" ht="12.75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</row>
    <row r="44" spans="1:13" ht="12.75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</row>
    <row r="45" spans="1:13" ht="12.75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</row>
    <row r="46" spans="1:13" ht="12.75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</row>
    <row r="47" spans="1:13" ht="12.7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</row>
    <row r="48" spans="1:13" ht="12.75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</row>
    <row r="49" spans="1:13" ht="12.75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</row>
    <row r="50" spans="1:13" ht="12.75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</row>
    <row r="51" spans="1:13" ht="12.75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</row>
    <row r="52" spans="1:13" ht="12.75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</row>
    <row r="53" spans="1:13" ht="12.75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</row>
    <row r="54" spans="1:13" ht="12.75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</row>
    <row r="55" spans="1:13" ht="12.75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</row>
    <row r="56" spans="1:13" ht="12.75">
      <c r="A56" s="317"/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</row>
    <row r="57" spans="1:13" ht="12.75">
      <c r="A57" s="317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</row>
    <row r="58" spans="1:13" ht="12.75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</row>
    <row r="59" spans="1:13" ht="12.75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</row>
    <row r="60" spans="1:13" ht="12.75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</row>
    <row r="61" spans="1:13" ht="12.75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</row>
    <row r="62" spans="1:13" ht="12.75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</row>
    <row r="63" spans="1:13" ht="12.75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</row>
    <row r="64" spans="1:13" ht="12.75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</row>
    <row r="65" spans="1:13" ht="12.75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</row>
    <row r="66" spans="1:13" ht="12.75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</row>
    <row r="67" spans="1:13" ht="12.75">
      <c r="A67" s="317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</row>
    <row r="68" spans="1:13" ht="12.75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</row>
    <row r="69" spans="1:13" ht="12.75">
      <c r="A69" s="317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</row>
    <row r="70" spans="1:13" ht="12.75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</row>
    <row r="71" spans="1:13" ht="12.75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</row>
    <row r="72" spans="1:13" ht="12.75">
      <c r="A72" s="317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</row>
    <row r="73" spans="1:13" ht="12.75">
      <c r="A73" s="317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</row>
    <row r="74" spans="1:13" ht="12.75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</row>
    <row r="75" spans="1:13" ht="12.75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</row>
    <row r="76" spans="1:13" ht="12.75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</row>
    <row r="77" spans="1:13" ht="12.75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</row>
    <row r="78" spans="1:13" ht="12.75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</row>
    <row r="79" spans="1:13" ht="12.75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</row>
    <row r="80" spans="1:13" ht="12.75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</row>
    <row r="81" spans="1:13" ht="12.75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</row>
    <row r="82" spans="1:13" ht="12.75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</row>
    <row r="83" spans="1:13" ht="12.75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</row>
    <row r="84" spans="1:13" ht="12.75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</row>
    <row r="85" spans="1:13" ht="12.75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</row>
    <row r="86" spans="1:13" ht="12.75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</row>
    <row r="87" spans="1:13" ht="12.75">
      <c r="A87" s="317"/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</row>
    <row r="88" spans="1:13" ht="12.75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</row>
    <row r="89" spans="1:13" ht="12.75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</row>
    <row r="90" spans="1:13" ht="12.75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</row>
    <row r="91" spans="1:13" ht="12.75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</row>
    <row r="92" spans="1:13" ht="12.75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</row>
    <row r="93" spans="1:13" ht="12.75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</row>
    <row r="94" spans="1:13" ht="12.75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</row>
    <row r="95" spans="1:13" ht="12.75">
      <c r="A95" s="317"/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</row>
    <row r="96" spans="1:13" ht="12.75">
      <c r="A96" s="317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</row>
    <row r="97" spans="1:13" ht="12.75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</row>
    <row r="98" spans="1:13" ht="12.75">
      <c r="A98" s="317"/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</row>
    <row r="99" spans="1:13" ht="12.75">
      <c r="A99" s="317"/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</row>
    <row r="100" spans="1:13" ht="12.75">
      <c r="A100" s="317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</row>
    <row r="101" spans="1:13" ht="12.75">
      <c r="A101" s="317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</row>
    <row r="102" spans="1:13" ht="12.75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</row>
    <row r="103" spans="1:13" ht="12.75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</row>
    <row r="104" spans="1:13" ht="12.75">
      <c r="A104" s="317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</row>
    <row r="105" spans="1:13" ht="12.75">
      <c r="A105" s="317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</row>
    <row r="106" spans="1:13" ht="12.75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</row>
    <row r="107" spans="1:13" ht="12.75">
      <c r="A107" s="317"/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</row>
    <row r="108" spans="1:13" ht="12.75">
      <c r="A108" s="317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</row>
    <row r="109" spans="1:13" ht="12.75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</row>
    <row r="110" spans="1:13" ht="12.75">
      <c r="A110" s="317"/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</row>
    <row r="111" spans="1:13" ht="12.75">
      <c r="A111" s="317"/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</row>
    <row r="112" spans="1:13" ht="12.75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</row>
    <row r="113" spans="1:13" ht="12.75">
      <c r="A113" s="317"/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</row>
    <row r="114" spans="1:13" ht="12.75">
      <c r="A114" s="317"/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</row>
    <row r="115" spans="1:13" ht="12.75">
      <c r="A115" s="317"/>
      <c r="B115" s="317"/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</row>
    <row r="116" spans="1:13" ht="12.75">
      <c r="A116" s="317"/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</row>
    <row r="117" spans="1:13" ht="12.75">
      <c r="A117" s="317"/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</row>
    <row r="118" spans="1:13" ht="12.75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</row>
    <row r="119" spans="1:13" ht="12.75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</row>
    <row r="120" spans="1:13" ht="12.75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</row>
    <row r="121" spans="1:13" ht="12.75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</row>
    <row r="122" spans="1:13" ht="12.75">
      <c r="A122" s="317"/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</row>
    <row r="123" spans="1:13" ht="12.75">
      <c r="A123" s="317"/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</row>
    <row r="124" spans="1:13" ht="12.75">
      <c r="A124" s="317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</row>
    <row r="125" spans="1:13" ht="12.75">
      <c r="A125" s="317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17"/>
    </row>
    <row r="126" spans="1:13" ht="12.75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</row>
    <row r="127" spans="1:13" ht="12.75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</row>
    <row r="128" spans="1:13" ht="12.75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</row>
    <row r="129" spans="1:13" ht="12.75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</row>
    <row r="130" spans="1:13" ht="12.75">
      <c r="A130" s="317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</row>
    <row r="131" spans="1:13" ht="12.75">
      <c r="A131" s="317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</row>
    <row r="132" spans="1:13" ht="12.75">
      <c r="A132" s="317"/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</row>
    <row r="133" spans="1:13" ht="12.75">
      <c r="A133" s="317"/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</row>
    <row r="134" spans="1:13" ht="12.75">
      <c r="A134" s="317"/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</row>
    <row r="135" spans="1:13" ht="12.75">
      <c r="A135" s="317"/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</row>
    <row r="136" spans="1:13" ht="12.75">
      <c r="A136" s="317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</row>
    <row r="137" spans="1:13" ht="12.75">
      <c r="A137" s="317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</row>
    <row r="138" spans="1:13" ht="12.75">
      <c r="A138" s="317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</row>
    <row r="139" spans="1:13" ht="12.75">
      <c r="A139" s="317"/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</row>
    <row r="140" spans="1:13" ht="12.75">
      <c r="A140" s="317"/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</row>
    <row r="141" spans="1:13" ht="12.75">
      <c r="A141" s="317"/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</row>
    <row r="142" spans="1:13" ht="12.75">
      <c r="A142" s="317"/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  <c r="L142" s="317"/>
      <c r="M142" s="317"/>
    </row>
    <row r="143" spans="1:13" ht="12.75">
      <c r="A143" s="317"/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  <c r="L143" s="317"/>
      <c r="M143" s="317"/>
    </row>
    <row r="144" spans="1:13" ht="12.75">
      <c r="A144" s="317"/>
      <c r="B144" s="317"/>
      <c r="C144" s="317"/>
      <c r="D144" s="317"/>
      <c r="E144" s="317"/>
      <c r="F144" s="317"/>
      <c r="G144" s="317"/>
      <c r="H144" s="317"/>
      <c r="I144" s="317"/>
      <c r="J144" s="317"/>
      <c r="K144" s="317"/>
      <c r="L144" s="317"/>
      <c r="M144" s="317"/>
    </row>
    <row r="145" spans="1:13" ht="12.75">
      <c r="A145" s="317"/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  <c r="L145" s="317"/>
      <c r="M145" s="317"/>
    </row>
    <row r="146" spans="1:13" ht="12.75">
      <c r="A146" s="317"/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</row>
    <row r="147" spans="1:13" ht="12.75">
      <c r="A147" s="317"/>
      <c r="B147" s="317"/>
      <c r="C147" s="317"/>
      <c r="D147" s="317"/>
      <c r="E147" s="317"/>
      <c r="F147" s="317"/>
      <c r="G147" s="317"/>
      <c r="H147" s="317"/>
      <c r="I147" s="317"/>
      <c r="J147" s="317"/>
      <c r="K147" s="317"/>
      <c r="L147" s="317"/>
      <c r="M147" s="317"/>
    </row>
    <row r="148" spans="1:13" ht="12.75">
      <c r="A148" s="317"/>
      <c r="B148" s="317"/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</row>
    <row r="149" spans="1:13" ht="12.75">
      <c r="A149" s="317"/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7"/>
      <c r="M149" s="317"/>
    </row>
    <row r="150" spans="1:13" ht="12.75">
      <c r="A150" s="317"/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</row>
  </sheetData>
  <mergeCells count="7">
    <mergeCell ref="H36:M36"/>
    <mergeCell ref="I1:L1"/>
    <mergeCell ref="B4:D4"/>
    <mergeCell ref="A5:A6"/>
    <mergeCell ref="B5:B6"/>
    <mergeCell ref="C5:C6"/>
    <mergeCell ref="D5:M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2">
      <selection activeCell="K1" sqref="K1:L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10.25390625" style="0" customWidth="1"/>
    <col min="11" max="11" width="11.125" style="0" hidden="1" customWidth="1"/>
    <col min="12" max="12" width="26.875" style="0" customWidth="1"/>
  </cols>
  <sheetData>
    <row r="1" spans="11:12" ht="17.25" customHeight="1" hidden="1">
      <c r="K1" s="637" t="s">
        <v>772</v>
      </c>
      <c r="L1" s="637"/>
    </row>
    <row r="2" spans="11:12" ht="44.25" customHeight="1">
      <c r="K2" s="637"/>
      <c r="L2" s="637"/>
    </row>
    <row r="3" spans="1:12" ht="33.75" customHeight="1">
      <c r="A3" s="651" t="s">
        <v>491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2" ht="14.25" customHeight="1">
      <c r="A4" s="559" t="s">
        <v>415</v>
      </c>
      <c r="B4" s="650" t="s">
        <v>274</v>
      </c>
      <c r="C4" s="652" t="s">
        <v>275</v>
      </c>
      <c r="D4" s="648" t="s">
        <v>416</v>
      </c>
      <c r="E4" s="649" t="s">
        <v>417</v>
      </c>
      <c r="F4" s="649"/>
      <c r="G4" s="649"/>
      <c r="H4" s="649"/>
      <c r="I4" s="649"/>
      <c r="J4" s="649"/>
      <c r="K4" s="649"/>
      <c r="L4" s="648" t="s">
        <v>418</v>
      </c>
    </row>
    <row r="5" spans="1:12" ht="13.5" customHeight="1">
      <c r="A5" s="559"/>
      <c r="B5" s="650"/>
      <c r="C5" s="653"/>
      <c r="D5" s="648"/>
      <c r="E5" s="648" t="s">
        <v>419</v>
      </c>
      <c r="F5" s="649" t="s">
        <v>420</v>
      </c>
      <c r="G5" s="649"/>
      <c r="H5" s="649"/>
      <c r="I5" s="649"/>
      <c r="J5" s="649"/>
      <c r="K5" s="649"/>
      <c r="L5" s="648"/>
    </row>
    <row r="6" spans="1:12" ht="42.75" customHeight="1">
      <c r="A6" s="559"/>
      <c r="B6" s="650"/>
      <c r="C6" s="654"/>
      <c r="D6" s="648"/>
      <c r="E6" s="648"/>
      <c r="F6" s="98" t="s">
        <v>568</v>
      </c>
      <c r="G6" s="98" t="s">
        <v>565</v>
      </c>
      <c r="H6" s="98" t="s">
        <v>566</v>
      </c>
      <c r="I6" s="98" t="s">
        <v>571</v>
      </c>
      <c r="J6" s="98" t="s">
        <v>476</v>
      </c>
      <c r="K6" s="98"/>
      <c r="L6" s="648"/>
    </row>
    <row r="7" spans="1:12" ht="12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9</v>
      </c>
      <c r="L7" s="9">
        <v>11</v>
      </c>
    </row>
    <row r="8" ht="12.75" hidden="1"/>
    <row r="9" spans="1:12" ht="31.5" customHeight="1">
      <c r="A9" s="14">
        <v>600</v>
      </c>
      <c r="B9" s="14">
        <v>60014</v>
      </c>
      <c r="C9" s="14">
        <v>6050</v>
      </c>
      <c r="D9" s="8" t="s">
        <v>564</v>
      </c>
      <c r="E9" s="219">
        <f>F9+H9+I9+J9+G9</f>
        <v>40000</v>
      </c>
      <c r="F9" s="219">
        <v>20000</v>
      </c>
      <c r="G9" s="219">
        <v>0</v>
      </c>
      <c r="H9" s="219">
        <v>20000</v>
      </c>
      <c r="I9" s="219">
        <v>0</v>
      </c>
      <c r="J9" s="219">
        <v>0</v>
      </c>
      <c r="K9" s="219"/>
      <c r="L9" s="220" t="s">
        <v>613</v>
      </c>
    </row>
    <row r="10" spans="1:12" ht="32.25" customHeight="1">
      <c r="A10" s="14">
        <v>600</v>
      </c>
      <c r="B10" s="14">
        <v>60014</v>
      </c>
      <c r="C10" s="14">
        <v>6050</v>
      </c>
      <c r="D10" s="8" t="s">
        <v>567</v>
      </c>
      <c r="E10" s="219">
        <v>140180</v>
      </c>
      <c r="F10" s="219">
        <v>30180</v>
      </c>
      <c r="G10" s="219">
        <v>0</v>
      </c>
      <c r="H10" s="219">
        <v>40000</v>
      </c>
      <c r="I10" s="219">
        <v>0</v>
      </c>
      <c r="J10" s="219">
        <v>70000</v>
      </c>
      <c r="K10" s="219">
        <v>0</v>
      </c>
      <c r="L10" s="220" t="s">
        <v>612</v>
      </c>
    </row>
    <row r="11" spans="1:12" ht="22.5" customHeight="1">
      <c r="A11" s="14">
        <v>801</v>
      </c>
      <c r="B11" s="14">
        <v>80130</v>
      </c>
      <c r="C11" s="14">
        <v>6050</v>
      </c>
      <c r="D11" s="8" t="s">
        <v>569</v>
      </c>
      <c r="E11" s="219">
        <f>F11+H11+J11+G11</f>
        <v>70000</v>
      </c>
      <c r="F11" s="219">
        <v>70000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20" t="s">
        <v>614</v>
      </c>
    </row>
    <row r="12" spans="1:12" ht="24.75" customHeight="1">
      <c r="A12" s="14">
        <v>801</v>
      </c>
      <c r="B12" s="14">
        <v>80130</v>
      </c>
      <c r="C12" s="14">
        <v>6050</v>
      </c>
      <c r="D12" s="260" t="s">
        <v>598</v>
      </c>
      <c r="E12" s="219">
        <f>F12+G12+H12+I12+J12</f>
        <v>159000</v>
      </c>
      <c r="F12" s="219">
        <v>159000</v>
      </c>
      <c r="G12" s="219">
        <v>0</v>
      </c>
      <c r="H12" s="219">
        <v>0</v>
      </c>
      <c r="I12" s="219">
        <v>0</v>
      </c>
      <c r="J12" s="219">
        <v>0</v>
      </c>
      <c r="K12" s="219"/>
      <c r="L12" s="264" t="s">
        <v>615</v>
      </c>
    </row>
    <row r="13" spans="1:12" ht="23.25" customHeight="1">
      <c r="A13" s="14">
        <v>710</v>
      </c>
      <c r="B13" s="14">
        <v>71015</v>
      </c>
      <c r="C13" s="14">
        <v>6060</v>
      </c>
      <c r="D13" s="8" t="s">
        <v>570</v>
      </c>
      <c r="E13" s="219">
        <f>F13+H13+I13+J13+G13</f>
        <v>3500</v>
      </c>
      <c r="F13" s="219">
        <v>0</v>
      </c>
      <c r="G13" s="219">
        <v>0</v>
      </c>
      <c r="H13" s="219">
        <v>0</v>
      </c>
      <c r="I13" s="219">
        <v>3500</v>
      </c>
      <c r="J13" s="219">
        <v>0</v>
      </c>
      <c r="K13" s="219">
        <v>0</v>
      </c>
      <c r="L13" s="220" t="s">
        <v>616</v>
      </c>
    </row>
    <row r="14" spans="1:12" ht="23.25" customHeight="1">
      <c r="A14" s="14">
        <v>750</v>
      </c>
      <c r="B14" s="14">
        <v>75020</v>
      </c>
      <c r="C14" s="14">
        <v>6060</v>
      </c>
      <c r="D14" s="218" t="s">
        <v>592</v>
      </c>
      <c r="E14" s="219">
        <f>F14+H14+I14+J14+G14</f>
        <v>25000</v>
      </c>
      <c r="F14" s="219">
        <v>25000</v>
      </c>
      <c r="G14" s="219">
        <v>0</v>
      </c>
      <c r="H14" s="219">
        <v>0</v>
      </c>
      <c r="I14" s="219">
        <v>0</v>
      </c>
      <c r="J14" s="219">
        <v>0</v>
      </c>
      <c r="K14" s="219"/>
      <c r="L14" s="220" t="s">
        <v>617</v>
      </c>
    </row>
    <row r="15" spans="1:12" ht="31.5" customHeight="1">
      <c r="A15" s="14">
        <v>754</v>
      </c>
      <c r="B15" s="14">
        <v>75414</v>
      </c>
      <c r="C15" s="14">
        <v>6060</v>
      </c>
      <c r="D15" s="218" t="s">
        <v>572</v>
      </c>
      <c r="E15" s="219">
        <f>F15+H15+I15+J15+G15</f>
        <v>19000</v>
      </c>
      <c r="F15" s="219">
        <v>0</v>
      </c>
      <c r="G15" s="219">
        <v>0</v>
      </c>
      <c r="H15" s="219">
        <v>0</v>
      </c>
      <c r="I15" s="219">
        <v>19000</v>
      </c>
      <c r="J15" s="219">
        <v>0</v>
      </c>
      <c r="K15" s="219"/>
      <c r="L15" s="220" t="s">
        <v>617</v>
      </c>
    </row>
    <row r="16" spans="1:12" ht="19.5" customHeight="1">
      <c r="A16" s="645" t="s">
        <v>359</v>
      </c>
      <c r="B16" s="646"/>
      <c r="C16" s="646"/>
      <c r="D16" s="647"/>
      <c r="E16" s="223">
        <f>F16+H16+I16+J16+G16</f>
        <v>456680</v>
      </c>
      <c r="F16" s="223">
        <f>F9+F10+F11+F12+F13+F14+F15</f>
        <v>304180</v>
      </c>
      <c r="G16" s="223">
        <f>G9+G10+G11+G12+G13+G14+G15</f>
        <v>0</v>
      </c>
      <c r="H16" s="223">
        <f>H9+H10+H11+H12+H13+H14+H15</f>
        <v>60000</v>
      </c>
      <c r="I16" s="223">
        <f>I9+I10+I11+I12+I13+I14+I15</f>
        <v>22500</v>
      </c>
      <c r="J16" s="223">
        <f>J9+J10+J11+J12+J13+J14+J15</f>
        <v>70000</v>
      </c>
      <c r="K16" s="76" t="e">
        <f>#REF!+K13+K11+K10+K9</f>
        <v>#REF!</v>
      </c>
      <c r="L16" s="221" t="s">
        <v>421</v>
      </c>
    </row>
    <row r="17" spans="1:12" ht="12.75">
      <c r="A17" s="67"/>
      <c r="B17" s="67"/>
      <c r="C17" s="67"/>
      <c r="D17" s="67"/>
      <c r="E17" s="67"/>
      <c r="F17" s="67"/>
      <c r="G17" s="222"/>
      <c r="H17" s="67"/>
      <c r="I17" s="67"/>
      <c r="J17" s="67"/>
      <c r="K17" s="67"/>
      <c r="L17" s="67"/>
    </row>
    <row r="18" spans="1:12" ht="12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27" customHeight="1">
      <c r="A19" s="67"/>
      <c r="B19" s="67"/>
      <c r="C19" s="67"/>
      <c r="D19" s="67"/>
      <c r="E19" s="67"/>
      <c r="F19" s="67"/>
      <c r="G19" s="67"/>
      <c r="H19" s="67"/>
      <c r="I19" s="67"/>
      <c r="J19" s="644" t="s">
        <v>573</v>
      </c>
      <c r="K19" s="644"/>
      <c r="L19" s="644"/>
    </row>
    <row r="20" spans="1:12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</sheetData>
  <mergeCells count="12">
    <mergeCell ref="A3:L3"/>
    <mergeCell ref="C4:C6"/>
    <mergeCell ref="K1:L2"/>
    <mergeCell ref="J19:L19"/>
    <mergeCell ref="A16:D16"/>
    <mergeCell ref="L4:L6"/>
    <mergeCell ref="F5:K5"/>
    <mergeCell ref="A4:A6"/>
    <mergeCell ref="B4:B6"/>
    <mergeCell ref="D4:D6"/>
    <mergeCell ref="E5:E6"/>
    <mergeCell ref="E4:K4"/>
  </mergeCells>
  <printOptions horizontalCentered="1" verticalCentered="1"/>
  <pageMargins left="0.3937007874015748" right="0.3937007874015748" top="0.1968503937007874" bottom="0.1968503937007874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G1">
      <selection activeCell="I2" sqref="I2:R2"/>
    </sheetView>
  </sheetViews>
  <sheetFormatPr defaultColWidth="9.00390625" defaultRowHeight="12.75"/>
  <cols>
    <col min="1" max="1" width="3.25390625" style="271" customWidth="1"/>
    <col min="2" max="2" width="4.875" style="271" customWidth="1"/>
    <col min="3" max="3" width="4.25390625" style="271" customWidth="1"/>
    <col min="4" max="4" width="16.00390625" style="271" customWidth="1"/>
    <col min="5" max="5" width="10.25390625" style="271" customWidth="1"/>
    <col min="6" max="6" width="9.25390625" style="271" customWidth="1"/>
    <col min="7" max="7" width="8.00390625" style="271" customWidth="1"/>
    <col min="8" max="8" width="10.125" style="271" hidden="1" customWidth="1"/>
    <col min="9" max="10" width="7.875" style="271" customWidth="1"/>
    <col min="11" max="11" width="9.25390625" style="271" customWidth="1"/>
    <col min="12" max="12" width="8.25390625" style="271" customWidth="1"/>
    <col min="13" max="14" width="9.375" style="271" customWidth="1"/>
    <col min="15" max="17" width="9.25390625" style="271" customWidth="1"/>
    <col min="18" max="18" width="10.875" style="271" customWidth="1"/>
    <col min="19" max="16384" width="9.125" style="271" customWidth="1"/>
  </cols>
  <sheetData>
    <row r="2" spans="5:18" ht="17.25" customHeight="1">
      <c r="E2" s="272"/>
      <c r="I2" s="535" t="s">
        <v>773</v>
      </c>
      <c r="J2" s="535"/>
      <c r="K2" s="535"/>
      <c r="L2" s="535"/>
      <c r="M2" s="535"/>
      <c r="N2" s="535"/>
      <c r="O2" s="535"/>
      <c r="P2" s="535"/>
      <c r="Q2" s="535"/>
      <c r="R2" s="535"/>
    </row>
    <row r="3" spans="1:18" ht="27" customHeight="1">
      <c r="A3" s="655" t="s">
        <v>422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</row>
    <row r="4" spans="1:18" ht="18.75" customHeight="1">
      <c r="A4" s="656" t="s">
        <v>273</v>
      </c>
      <c r="B4" s="656" t="s">
        <v>575</v>
      </c>
      <c r="C4" s="657" t="s">
        <v>275</v>
      </c>
      <c r="D4" s="660" t="s">
        <v>423</v>
      </c>
      <c r="E4" s="660" t="s">
        <v>595</v>
      </c>
      <c r="F4" s="661" t="s">
        <v>594</v>
      </c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3"/>
      <c r="R4" s="664" t="s">
        <v>424</v>
      </c>
    </row>
    <row r="5" spans="1:18" ht="12.75" customHeight="1">
      <c r="A5" s="656"/>
      <c r="B5" s="656"/>
      <c r="C5" s="658"/>
      <c r="D5" s="660"/>
      <c r="E5" s="660"/>
      <c r="F5" s="665" t="s">
        <v>576</v>
      </c>
      <c r="G5" s="661" t="s">
        <v>420</v>
      </c>
      <c r="H5" s="662"/>
      <c r="I5" s="662"/>
      <c r="J5" s="662"/>
      <c r="K5" s="662"/>
      <c r="L5" s="662"/>
      <c r="M5" s="663"/>
      <c r="N5" s="274" t="s">
        <v>366</v>
      </c>
      <c r="O5" s="656" t="s">
        <v>425</v>
      </c>
      <c r="P5" s="667" t="s">
        <v>492</v>
      </c>
      <c r="Q5" s="657">
        <v>2008</v>
      </c>
      <c r="R5" s="664"/>
    </row>
    <row r="6" spans="1:18" ht="41.25" customHeight="1">
      <c r="A6" s="656"/>
      <c r="B6" s="656"/>
      <c r="C6" s="659"/>
      <c r="D6" s="660"/>
      <c r="E6" s="660"/>
      <c r="F6" s="666"/>
      <c r="G6" s="273" t="s">
        <v>568</v>
      </c>
      <c r="H6" s="273" t="s">
        <v>426</v>
      </c>
      <c r="I6" s="273" t="s">
        <v>599</v>
      </c>
      <c r="J6" s="273" t="s">
        <v>574</v>
      </c>
      <c r="K6" s="273" t="s">
        <v>584</v>
      </c>
      <c r="L6" s="273" t="s">
        <v>565</v>
      </c>
      <c r="M6" s="273" t="s">
        <v>624</v>
      </c>
      <c r="N6" s="273" t="s">
        <v>581</v>
      </c>
      <c r="O6" s="656"/>
      <c r="P6" s="667"/>
      <c r="Q6" s="659"/>
      <c r="R6" s="664"/>
    </row>
    <row r="7" spans="1:18" ht="9.75">
      <c r="A7" s="275">
        <v>1</v>
      </c>
      <c r="B7" s="275">
        <v>2</v>
      </c>
      <c r="C7" s="275">
        <v>3</v>
      </c>
      <c r="D7" s="275">
        <v>4</v>
      </c>
      <c r="E7" s="275">
        <v>5</v>
      </c>
      <c r="F7" s="275">
        <v>6</v>
      </c>
      <c r="G7" s="275">
        <v>7</v>
      </c>
      <c r="H7" s="275">
        <v>8</v>
      </c>
      <c r="I7" s="275">
        <v>8</v>
      </c>
      <c r="J7" s="275">
        <v>9</v>
      </c>
      <c r="K7" s="275">
        <v>10</v>
      </c>
      <c r="L7" s="275">
        <v>11</v>
      </c>
      <c r="M7" s="275">
        <v>12</v>
      </c>
      <c r="N7" s="275">
        <v>13</v>
      </c>
      <c r="O7" s="275">
        <v>14</v>
      </c>
      <c r="P7" s="276">
        <v>15</v>
      </c>
      <c r="Q7" s="276">
        <v>16</v>
      </c>
      <c r="R7" s="275">
        <v>17</v>
      </c>
    </row>
    <row r="8" spans="1:18" ht="47.25" customHeight="1" hidden="1">
      <c r="A8" s="266">
        <v>600</v>
      </c>
      <c r="B8" s="266">
        <v>60014</v>
      </c>
      <c r="C8" s="266">
        <v>6050</v>
      </c>
      <c r="D8" s="265" t="s">
        <v>427</v>
      </c>
      <c r="E8" s="277">
        <f aca="true" t="shared" si="0" ref="E8:E23">F8+O8+P8</f>
        <v>0</v>
      </c>
      <c r="F8" s="277">
        <f>G8+H8+J8+I8</f>
        <v>0</v>
      </c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65" t="s">
        <v>428</v>
      </c>
    </row>
    <row r="9" spans="1:18" ht="22.5" customHeight="1">
      <c r="A9" s="266">
        <v>600</v>
      </c>
      <c r="B9" s="266">
        <v>60014</v>
      </c>
      <c r="C9" s="266">
        <v>6058</v>
      </c>
      <c r="D9" s="668" t="s">
        <v>577</v>
      </c>
      <c r="E9" s="305">
        <f t="shared" si="0"/>
        <v>1023043</v>
      </c>
      <c r="F9" s="305">
        <f aca="true" t="shared" si="1" ref="F9:F20">G9+I9+J9+K9</f>
        <v>454878</v>
      </c>
      <c r="G9" s="277"/>
      <c r="H9" s="277">
        <v>0</v>
      </c>
      <c r="I9" s="277"/>
      <c r="J9" s="305"/>
      <c r="K9" s="277">
        <v>454878</v>
      </c>
      <c r="L9" s="277"/>
      <c r="M9" s="277"/>
      <c r="N9" s="277">
        <v>454878</v>
      </c>
      <c r="O9" s="277">
        <v>568165</v>
      </c>
      <c r="P9" s="277">
        <v>0</v>
      </c>
      <c r="Q9" s="278">
        <v>0</v>
      </c>
      <c r="R9" s="670" t="s">
        <v>622</v>
      </c>
    </row>
    <row r="10" spans="1:18" ht="24.75" customHeight="1">
      <c r="A10" s="266">
        <v>600</v>
      </c>
      <c r="B10" s="266">
        <v>60014</v>
      </c>
      <c r="C10" s="266">
        <v>6059</v>
      </c>
      <c r="D10" s="669"/>
      <c r="E10" s="305">
        <f t="shared" si="0"/>
        <v>381015</v>
      </c>
      <c r="F10" s="305">
        <f t="shared" si="1"/>
        <v>151626</v>
      </c>
      <c r="G10" s="279">
        <v>101626</v>
      </c>
      <c r="H10" s="280"/>
      <c r="I10" s="277">
        <v>0</v>
      </c>
      <c r="J10" s="305">
        <v>50000</v>
      </c>
      <c r="K10" s="277">
        <v>0</v>
      </c>
      <c r="L10" s="277"/>
      <c r="M10" s="277"/>
      <c r="N10" s="277">
        <v>0</v>
      </c>
      <c r="O10" s="277">
        <v>229389</v>
      </c>
      <c r="P10" s="277">
        <v>0</v>
      </c>
      <c r="Q10" s="281">
        <v>0</v>
      </c>
      <c r="R10" s="671"/>
    </row>
    <row r="11" spans="1:18" ht="12.75" customHeight="1">
      <c r="A11" s="282"/>
      <c r="B11" s="282"/>
      <c r="C11" s="282"/>
      <c r="D11" s="246" t="s">
        <v>582</v>
      </c>
      <c r="E11" s="306">
        <f t="shared" si="0"/>
        <v>1404058</v>
      </c>
      <c r="F11" s="306">
        <f t="shared" si="1"/>
        <v>606504</v>
      </c>
      <c r="G11" s="283">
        <f>G9+G10</f>
        <v>101626</v>
      </c>
      <c r="H11" s="284"/>
      <c r="I11" s="283">
        <f aca="true" t="shared" si="2" ref="I11:Q11">I9+I10</f>
        <v>0</v>
      </c>
      <c r="J11" s="310">
        <f t="shared" si="2"/>
        <v>50000</v>
      </c>
      <c r="K11" s="283">
        <f t="shared" si="2"/>
        <v>454878</v>
      </c>
      <c r="L11" s="283"/>
      <c r="M11" s="283"/>
      <c r="N11" s="283">
        <f t="shared" si="2"/>
        <v>454878</v>
      </c>
      <c r="O11" s="283">
        <f t="shared" si="2"/>
        <v>797554</v>
      </c>
      <c r="P11" s="283">
        <f t="shared" si="2"/>
        <v>0</v>
      </c>
      <c r="Q11" s="283">
        <f t="shared" si="2"/>
        <v>0</v>
      </c>
      <c r="R11" s="265"/>
    </row>
    <row r="12" spans="1:18" ht="25.5" customHeight="1">
      <c r="A12" s="267">
        <v>600</v>
      </c>
      <c r="B12" s="267">
        <v>60014</v>
      </c>
      <c r="C12" s="267">
        <v>6058</v>
      </c>
      <c r="D12" s="672" t="s">
        <v>578</v>
      </c>
      <c r="E12" s="305">
        <f t="shared" si="0"/>
        <v>4686600</v>
      </c>
      <c r="F12" s="305">
        <f t="shared" si="1"/>
        <v>1500000</v>
      </c>
      <c r="G12" s="285">
        <v>0</v>
      </c>
      <c r="H12" s="286">
        <v>0</v>
      </c>
      <c r="I12" s="278">
        <v>0</v>
      </c>
      <c r="J12" s="307">
        <v>0</v>
      </c>
      <c r="K12" s="278">
        <v>1500000</v>
      </c>
      <c r="L12" s="278"/>
      <c r="M12" s="278"/>
      <c r="N12" s="278">
        <v>1500000</v>
      </c>
      <c r="O12" s="278">
        <v>1500000</v>
      </c>
      <c r="P12" s="278">
        <v>1686600</v>
      </c>
      <c r="Q12" s="278">
        <v>0</v>
      </c>
      <c r="R12" s="670" t="s">
        <v>622</v>
      </c>
    </row>
    <row r="13" spans="1:18" ht="28.5" customHeight="1">
      <c r="A13" s="268">
        <v>600</v>
      </c>
      <c r="B13" s="268">
        <v>60014</v>
      </c>
      <c r="C13" s="268">
        <v>6059</v>
      </c>
      <c r="D13" s="673"/>
      <c r="E13" s="305">
        <f t="shared" si="0"/>
        <v>1562200</v>
      </c>
      <c r="F13" s="305">
        <f t="shared" si="1"/>
        <v>500000</v>
      </c>
      <c r="G13" s="287">
        <v>470000</v>
      </c>
      <c r="H13" s="280"/>
      <c r="I13" s="288"/>
      <c r="J13" s="302">
        <v>30000</v>
      </c>
      <c r="K13" s="288">
        <v>0</v>
      </c>
      <c r="L13" s="288"/>
      <c r="M13" s="288"/>
      <c r="N13" s="288">
        <v>0</v>
      </c>
      <c r="O13" s="288">
        <v>500000</v>
      </c>
      <c r="P13" s="288">
        <v>562200</v>
      </c>
      <c r="Q13" s="288">
        <v>0</v>
      </c>
      <c r="R13" s="671"/>
    </row>
    <row r="14" spans="1:18" ht="13.5" customHeight="1">
      <c r="A14" s="269"/>
      <c r="B14" s="269"/>
      <c r="C14" s="269"/>
      <c r="D14" s="244" t="s">
        <v>583</v>
      </c>
      <c r="E14" s="303">
        <f t="shared" si="0"/>
        <v>6248800</v>
      </c>
      <c r="F14" s="303">
        <f t="shared" si="1"/>
        <v>2000000</v>
      </c>
      <c r="G14" s="290">
        <f>G12+G13</f>
        <v>470000</v>
      </c>
      <c r="H14" s="284"/>
      <c r="I14" s="304">
        <f aca="true" t="shared" si="3" ref="I14:Q14">I12+I13</f>
        <v>0</v>
      </c>
      <c r="J14" s="304">
        <f t="shared" si="3"/>
        <v>30000</v>
      </c>
      <c r="K14" s="289">
        <f t="shared" si="3"/>
        <v>1500000</v>
      </c>
      <c r="L14" s="290"/>
      <c r="M14" s="290"/>
      <c r="N14" s="290">
        <f t="shared" si="3"/>
        <v>1500000</v>
      </c>
      <c r="O14" s="290">
        <f t="shared" si="3"/>
        <v>2000000</v>
      </c>
      <c r="P14" s="290">
        <f t="shared" si="3"/>
        <v>2248800</v>
      </c>
      <c r="Q14" s="290">
        <f t="shared" si="3"/>
        <v>0</v>
      </c>
      <c r="R14" s="288"/>
    </row>
    <row r="15" spans="1:18" ht="24.75" customHeight="1">
      <c r="A15" s="268">
        <v>600</v>
      </c>
      <c r="B15" s="268">
        <v>60014</v>
      </c>
      <c r="C15" s="268">
        <v>6058</v>
      </c>
      <c r="D15" s="672" t="s">
        <v>579</v>
      </c>
      <c r="E15" s="305">
        <f t="shared" si="0"/>
        <v>706110</v>
      </c>
      <c r="F15" s="305">
        <f t="shared" si="1"/>
        <v>218610</v>
      </c>
      <c r="G15" s="288">
        <v>0</v>
      </c>
      <c r="H15" s="280"/>
      <c r="I15" s="288">
        <v>0</v>
      </c>
      <c r="J15" s="302">
        <v>0</v>
      </c>
      <c r="K15" s="288">
        <v>218610</v>
      </c>
      <c r="L15" s="288"/>
      <c r="M15" s="288"/>
      <c r="N15" s="288">
        <v>0</v>
      </c>
      <c r="O15" s="288">
        <v>487500</v>
      </c>
      <c r="P15" s="288">
        <v>0</v>
      </c>
      <c r="Q15" s="278">
        <v>0</v>
      </c>
      <c r="R15" s="670" t="s">
        <v>622</v>
      </c>
    </row>
    <row r="16" spans="1:18" ht="28.5" customHeight="1">
      <c r="A16" s="268">
        <v>600</v>
      </c>
      <c r="B16" s="268">
        <v>60014</v>
      </c>
      <c r="C16" s="268">
        <v>6059</v>
      </c>
      <c r="D16" s="673"/>
      <c r="E16" s="305">
        <f t="shared" si="0"/>
        <v>235370</v>
      </c>
      <c r="F16" s="305">
        <f t="shared" si="1"/>
        <v>72870</v>
      </c>
      <c r="G16" s="288">
        <v>36435</v>
      </c>
      <c r="H16" s="280"/>
      <c r="I16" s="288">
        <v>0</v>
      </c>
      <c r="J16" s="302">
        <v>36435</v>
      </c>
      <c r="K16" s="288">
        <v>0</v>
      </c>
      <c r="L16" s="288"/>
      <c r="M16" s="288"/>
      <c r="N16" s="288">
        <v>0</v>
      </c>
      <c r="O16" s="288">
        <v>162500</v>
      </c>
      <c r="P16" s="288">
        <v>0</v>
      </c>
      <c r="Q16" s="288">
        <v>0</v>
      </c>
      <c r="R16" s="671"/>
    </row>
    <row r="17" spans="1:18" ht="12.75" customHeight="1">
      <c r="A17" s="269"/>
      <c r="B17" s="269"/>
      <c r="C17" s="269"/>
      <c r="D17" s="244" t="s">
        <v>580</v>
      </c>
      <c r="E17" s="303">
        <f t="shared" si="0"/>
        <v>941480</v>
      </c>
      <c r="F17" s="306">
        <f t="shared" si="1"/>
        <v>291480</v>
      </c>
      <c r="G17" s="290">
        <f>G15+G16</f>
        <v>36435</v>
      </c>
      <c r="H17" s="284"/>
      <c r="I17" s="304">
        <f aca="true" t="shared" si="4" ref="I17:P17">I15+I16</f>
        <v>0</v>
      </c>
      <c r="J17" s="304">
        <f t="shared" si="4"/>
        <v>36435</v>
      </c>
      <c r="K17" s="289">
        <f t="shared" si="4"/>
        <v>218610</v>
      </c>
      <c r="L17" s="290"/>
      <c r="M17" s="290"/>
      <c r="N17" s="290">
        <f t="shared" si="4"/>
        <v>0</v>
      </c>
      <c r="O17" s="290">
        <f t="shared" si="4"/>
        <v>650000</v>
      </c>
      <c r="P17" s="288">
        <f t="shared" si="4"/>
        <v>0</v>
      </c>
      <c r="Q17" s="278"/>
      <c r="R17" s="281"/>
    </row>
    <row r="18" spans="1:18" ht="23.25" customHeight="1">
      <c r="A18" s="268">
        <v>851</v>
      </c>
      <c r="B18" s="268">
        <v>85111</v>
      </c>
      <c r="C18" s="268">
        <v>6058</v>
      </c>
      <c r="D18" s="670" t="s">
        <v>597</v>
      </c>
      <c r="E18" s="305">
        <f>F18+O18+P18+Q18</f>
        <v>8724000</v>
      </c>
      <c r="F18" s="305">
        <f t="shared" si="1"/>
        <v>2617500</v>
      </c>
      <c r="G18" s="290">
        <v>0</v>
      </c>
      <c r="H18" s="280"/>
      <c r="I18" s="302">
        <v>0</v>
      </c>
      <c r="J18" s="302">
        <v>0</v>
      </c>
      <c r="K18" s="288">
        <v>2617500</v>
      </c>
      <c r="L18" s="288"/>
      <c r="M18" s="288"/>
      <c r="N18" s="288">
        <v>0</v>
      </c>
      <c r="O18" s="288">
        <v>2617500</v>
      </c>
      <c r="P18" s="288">
        <v>1744500</v>
      </c>
      <c r="Q18" s="278">
        <v>1744500</v>
      </c>
      <c r="R18" s="677" t="s">
        <v>621</v>
      </c>
    </row>
    <row r="19" spans="1:18" ht="22.5" customHeight="1">
      <c r="A19" s="268">
        <v>851</v>
      </c>
      <c r="B19" s="268">
        <v>85111</v>
      </c>
      <c r="C19" s="268">
        <v>6059</v>
      </c>
      <c r="D19" s="671"/>
      <c r="E19" s="305">
        <f>F19+O19+P19+Q19</f>
        <v>2908000</v>
      </c>
      <c r="F19" s="305">
        <f t="shared" si="1"/>
        <v>872500</v>
      </c>
      <c r="G19" s="288">
        <v>111912</v>
      </c>
      <c r="H19" s="280"/>
      <c r="I19" s="302">
        <v>349000</v>
      </c>
      <c r="J19" s="302">
        <v>411588</v>
      </c>
      <c r="K19" s="288">
        <v>0</v>
      </c>
      <c r="L19" s="288"/>
      <c r="M19" s="288"/>
      <c r="N19" s="288">
        <v>0</v>
      </c>
      <c r="O19" s="288">
        <v>872500</v>
      </c>
      <c r="P19" s="288">
        <v>581500</v>
      </c>
      <c r="Q19" s="278">
        <v>581500</v>
      </c>
      <c r="R19" s="678"/>
    </row>
    <row r="20" spans="1:18" ht="18" customHeight="1">
      <c r="A20" s="268"/>
      <c r="B20" s="268"/>
      <c r="C20" s="268"/>
      <c r="D20" s="245" t="s">
        <v>593</v>
      </c>
      <c r="E20" s="303">
        <f>F20+O20+P20+Q20</f>
        <v>11632000</v>
      </c>
      <c r="F20" s="303">
        <f t="shared" si="1"/>
        <v>3490000</v>
      </c>
      <c r="G20" s="290">
        <f>G18+G19</f>
        <v>111912</v>
      </c>
      <c r="H20" s="280"/>
      <c r="I20" s="304">
        <f aca="true" t="shared" si="5" ref="I20:Q20">I18+I19</f>
        <v>349000</v>
      </c>
      <c r="J20" s="304">
        <f t="shared" si="5"/>
        <v>411588</v>
      </c>
      <c r="K20" s="289">
        <f t="shared" si="5"/>
        <v>2617500</v>
      </c>
      <c r="L20" s="290"/>
      <c r="M20" s="290"/>
      <c r="N20" s="290">
        <f t="shared" si="5"/>
        <v>0</v>
      </c>
      <c r="O20" s="290">
        <f t="shared" si="5"/>
        <v>3490000</v>
      </c>
      <c r="P20" s="290">
        <f t="shared" si="5"/>
        <v>2326000</v>
      </c>
      <c r="Q20" s="290">
        <f t="shared" si="5"/>
        <v>2326000</v>
      </c>
      <c r="R20" s="679"/>
    </row>
    <row r="21" spans="1:18" ht="54.75" customHeight="1">
      <c r="A21" s="268">
        <v>600</v>
      </c>
      <c r="B21" s="268">
        <v>60014</v>
      </c>
      <c r="C21" s="268">
        <v>6050</v>
      </c>
      <c r="D21" s="245" t="s">
        <v>619</v>
      </c>
      <c r="E21" s="303">
        <f>F21+O21+P21+Q21</f>
        <v>3575048</v>
      </c>
      <c r="F21" s="303">
        <f>G21+I21+J21+K21+L21+M21</f>
        <v>2832548</v>
      </c>
      <c r="G21" s="290">
        <v>7320</v>
      </c>
      <c r="H21" s="280"/>
      <c r="I21" s="304">
        <v>0</v>
      </c>
      <c r="J21" s="304">
        <v>7320</v>
      </c>
      <c r="K21" s="290"/>
      <c r="L21" s="290">
        <v>704477</v>
      </c>
      <c r="M21" s="290">
        <v>2113431</v>
      </c>
      <c r="N21" s="290"/>
      <c r="O21" s="290">
        <v>742500</v>
      </c>
      <c r="P21" s="290"/>
      <c r="Q21" s="290"/>
      <c r="R21" s="301" t="s">
        <v>620</v>
      </c>
    </row>
    <row r="22" spans="1:19" ht="20.25" customHeight="1">
      <c r="A22" s="270">
        <v>851</v>
      </c>
      <c r="B22" s="270">
        <v>85111</v>
      </c>
      <c r="C22" s="270">
        <v>6050</v>
      </c>
      <c r="D22" s="243" t="s">
        <v>596</v>
      </c>
      <c r="E22" s="302">
        <v>52374</v>
      </c>
      <c r="F22" s="307">
        <f>G22+H22+J22+I22+N22</f>
        <v>52374</v>
      </c>
      <c r="G22" s="288">
        <v>52374</v>
      </c>
      <c r="H22" s="288">
        <v>0</v>
      </c>
      <c r="I22" s="302">
        <v>0</v>
      </c>
      <c r="J22" s="302">
        <v>0</v>
      </c>
      <c r="K22" s="288">
        <v>0</v>
      </c>
      <c r="L22" s="288"/>
      <c r="M22" s="288"/>
      <c r="N22" s="288">
        <v>0</v>
      </c>
      <c r="O22" s="288">
        <v>0</v>
      </c>
      <c r="P22" s="288">
        <v>0</v>
      </c>
      <c r="Q22" s="288"/>
      <c r="R22" s="291" t="s">
        <v>606</v>
      </c>
      <c r="S22" s="292"/>
    </row>
    <row r="23" spans="1:19" ht="20.25" customHeight="1">
      <c r="A23" s="294">
        <v>750</v>
      </c>
      <c r="B23" s="294">
        <v>75020</v>
      </c>
      <c r="C23" s="294">
        <v>6058</v>
      </c>
      <c r="D23" s="293" t="s">
        <v>604</v>
      </c>
      <c r="E23" s="302">
        <f t="shared" si="0"/>
        <v>42000</v>
      </c>
      <c r="F23" s="308">
        <f>G23+H23+J23+I23+N23</f>
        <v>0</v>
      </c>
      <c r="G23" s="288">
        <v>0</v>
      </c>
      <c r="H23" s="288"/>
      <c r="I23" s="302">
        <v>0</v>
      </c>
      <c r="J23" s="302">
        <v>0</v>
      </c>
      <c r="K23" s="288">
        <v>0</v>
      </c>
      <c r="L23" s="288"/>
      <c r="M23" s="288"/>
      <c r="N23" s="288">
        <v>0</v>
      </c>
      <c r="O23" s="288">
        <v>42000</v>
      </c>
      <c r="P23" s="288">
        <v>0</v>
      </c>
      <c r="Q23" s="288">
        <v>0</v>
      </c>
      <c r="R23" s="291" t="s">
        <v>605</v>
      </c>
      <c r="S23" s="292"/>
    </row>
    <row r="24" spans="1:18" ht="18.75" customHeight="1">
      <c r="A24" s="674" t="s">
        <v>429</v>
      </c>
      <c r="B24" s="675"/>
      <c r="C24" s="675"/>
      <c r="D24" s="676"/>
      <c r="E24" s="303">
        <f>E11+E14+E17+E20+E21+E22+E23</f>
        <v>23895760</v>
      </c>
      <c r="F24" s="303">
        <f aca="true" t="shared" si="6" ref="F24:Q24">F11+F14+F17+F20+F21+F22+F23</f>
        <v>9272906</v>
      </c>
      <c r="G24" s="289">
        <f t="shared" si="6"/>
        <v>779667</v>
      </c>
      <c r="H24" s="289">
        <f t="shared" si="6"/>
        <v>0</v>
      </c>
      <c r="I24" s="303">
        <f t="shared" si="6"/>
        <v>349000</v>
      </c>
      <c r="J24" s="303">
        <f t="shared" si="6"/>
        <v>535343</v>
      </c>
      <c r="K24" s="289">
        <f t="shared" si="6"/>
        <v>4790988</v>
      </c>
      <c r="L24" s="289">
        <f>L11+L14+L17+L20+L21+L22+L23</f>
        <v>704477</v>
      </c>
      <c r="M24" s="289">
        <f>M11+M14+M17+M20+M21+M22+M23</f>
        <v>2113431</v>
      </c>
      <c r="N24" s="289">
        <f>N11+N14+N17+N20+N21+N22+N23</f>
        <v>1954878</v>
      </c>
      <c r="O24" s="289">
        <f t="shared" si="6"/>
        <v>7722054</v>
      </c>
      <c r="P24" s="289">
        <f t="shared" si="6"/>
        <v>4574800</v>
      </c>
      <c r="Q24" s="289">
        <f t="shared" si="6"/>
        <v>2326000</v>
      </c>
      <c r="R24" s="289" t="s">
        <v>414</v>
      </c>
    </row>
    <row r="25" spans="6:10" ht="16.5" customHeight="1">
      <c r="F25" s="309"/>
      <c r="J25" s="309"/>
    </row>
    <row r="26" ht="9.75">
      <c r="N26" s="271" t="s">
        <v>444</v>
      </c>
    </row>
    <row r="28" ht="9.75" hidden="1"/>
    <row r="32" ht="12" customHeight="1"/>
    <row r="33" ht="9.75" hidden="1"/>
    <row r="34" ht="18" customHeight="1"/>
  </sheetData>
  <mergeCells count="23">
    <mergeCell ref="A24:D24"/>
    <mergeCell ref="D15:D16"/>
    <mergeCell ref="R15:R16"/>
    <mergeCell ref="D18:D19"/>
    <mergeCell ref="R18:R20"/>
    <mergeCell ref="D9:D10"/>
    <mergeCell ref="R9:R10"/>
    <mergeCell ref="D12:D13"/>
    <mergeCell ref="R12:R13"/>
    <mergeCell ref="O5:O6"/>
    <mergeCell ref="P5:P6"/>
    <mergeCell ref="Q5:Q6"/>
    <mergeCell ref="G5:M5"/>
    <mergeCell ref="I2:R2"/>
    <mergeCell ref="A3:R3"/>
    <mergeCell ref="A4:A6"/>
    <mergeCell ref="B4:B6"/>
    <mergeCell ref="C4:C6"/>
    <mergeCell ref="D4:D6"/>
    <mergeCell ref="E4:E6"/>
    <mergeCell ref="F4:Q4"/>
    <mergeCell ref="R4:R6"/>
    <mergeCell ref="F5:F6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2005-06-21T06:14:18Z</cp:lastPrinted>
  <dcterms:created xsi:type="dcterms:W3CDTF">1997-02-26T13:46:56Z</dcterms:created>
  <dcterms:modified xsi:type="dcterms:W3CDTF">2005-06-29T10:14:27Z</dcterms:modified>
  <cp:category/>
  <cp:version/>
  <cp:contentType/>
  <cp:contentStatus/>
</cp:coreProperties>
</file>