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tabRatio="601" activeTab="11"/>
  </bookViews>
  <sheets>
    <sheet name="Z 1" sheetId="1" r:id="rId1"/>
    <sheet name="Z 2" sheetId="2" r:id="rId2"/>
    <sheet name="Z 3 " sheetId="3" r:id="rId3"/>
    <sheet name="Z 4 " sheetId="4" r:id="rId4"/>
    <sheet name="Z 5 " sheetId="5" r:id="rId5"/>
    <sheet name="z6" sheetId="6" r:id="rId6"/>
    <sheet name="zał.7" sheetId="7" r:id="rId7"/>
    <sheet name="z8" sheetId="8" r:id="rId8"/>
    <sheet name="z9" sheetId="9" r:id="rId9"/>
    <sheet name="z 10" sheetId="10" state="hidden" r:id="rId10"/>
    <sheet name="z11" sheetId="11" state="hidden" r:id="rId11"/>
    <sheet name="z12" sheetId="12" r:id="rId12"/>
  </sheets>
  <externalReferences>
    <externalReference r:id="rId15"/>
  </externalReferences>
  <definedNames>
    <definedName name="_xlnm.Print_Area" localSheetId="0">'Z 1'!$A$1:$I$283</definedName>
    <definedName name="_xlnm.Print_Area" localSheetId="1">'Z 2'!$A$1:$J$457</definedName>
    <definedName name="_xlnm.Print_Area" localSheetId="2">'Z 3 '!$A$1:$G$152</definedName>
    <definedName name="_xlnm.Print_Area" localSheetId="4">'Z 5 '!$A$1:$F$162</definedName>
    <definedName name="_xlnm.Print_Area" localSheetId="10">'z11'!$A$1:$C$39</definedName>
    <definedName name="_xlnm.Print_Area" localSheetId="5">'z6'!$A$1:$F$35</definedName>
    <definedName name="_xlnm.Print_Titles" localSheetId="0">'Z 1'!$12:$15</definedName>
  </definedNames>
  <calcPr fullCalcOnLoad="1"/>
</workbook>
</file>

<file path=xl/sharedStrings.xml><?xml version="1.0" encoding="utf-8"?>
<sst xmlns="http://schemas.openxmlformats.org/spreadsheetml/2006/main" count="2122" uniqueCount="772">
  <si>
    <t>plan 2005</t>
  </si>
  <si>
    <t xml:space="preserve">Przewodniczący Rady Powiatu </t>
  </si>
  <si>
    <t xml:space="preserve">                 Wacław Sapieha</t>
  </si>
  <si>
    <t>Dotacja podmiot.z budżetu dla szkół niepub.(Centrum Ed. Spec. w Olecku)</t>
  </si>
  <si>
    <t>Świad. rodzinne oraz składki na ubezp.emeryt.i rentowe</t>
  </si>
  <si>
    <t>Państwowy Fun. Rehabilitacji Osób Niepełnosprawnych</t>
  </si>
  <si>
    <t>OBSŁUGA DŁUGU PUBLICZ.</t>
  </si>
  <si>
    <t>Obsł.pap.wart,kred.i pożycz.</t>
  </si>
  <si>
    <t>Składki na ubezp. zdrowotne</t>
  </si>
  <si>
    <t>4230</t>
  </si>
  <si>
    <t>zakup żywności</t>
  </si>
  <si>
    <t>Opłaty na rzecz budżetów jst</t>
  </si>
  <si>
    <t>85218</t>
  </si>
  <si>
    <t>85226</t>
  </si>
  <si>
    <t>Wydatki na zakupy inwestycyjne</t>
  </si>
  <si>
    <t>WYSZCZEGÓLNIENIE</t>
  </si>
  <si>
    <t>zwiększenia /+/</t>
  </si>
  <si>
    <t>zmniejszenia /-/</t>
  </si>
  <si>
    <t>zwiększenia (+)</t>
  </si>
  <si>
    <t>zmniejszenia (-)</t>
  </si>
  <si>
    <t>Nazwa działu, rozdziału</t>
  </si>
  <si>
    <t>Dz.</t>
  </si>
  <si>
    <t>DOCHODY WŁASNE OGÓŁEM</t>
  </si>
  <si>
    <t>Rolnictwo i łowiectwo</t>
  </si>
  <si>
    <t>a)</t>
  </si>
  <si>
    <t>b)</t>
  </si>
  <si>
    <t>wpływy z różnych opłat</t>
  </si>
  <si>
    <t>Transport i Łączność</t>
  </si>
  <si>
    <t>600</t>
  </si>
  <si>
    <t>drogi publiczne powiatowe</t>
  </si>
  <si>
    <t>60014</t>
  </si>
  <si>
    <t>dochody z najmu i dzierżawy składników majątkowych</t>
  </si>
  <si>
    <t>wpływy z usług</t>
  </si>
  <si>
    <t>Gospodarka mieszkaniowa oraz niemat.usł.komun.</t>
  </si>
  <si>
    <t>Gospodarka gruntami i nieruchomościami.</t>
  </si>
  <si>
    <t>SUBWENCJE</t>
  </si>
  <si>
    <t>75801</t>
  </si>
  <si>
    <t>2920</t>
  </si>
  <si>
    <t>Subwencje ogólne z budżetu państwa</t>
  </si>
  <si>
    <t>75802</t>
  </si>
  <si>
    <t>75803</t>
  </si>
  <si>
    <t>część oświatowa subwencji ogólnej dla powiatów</t>
  </si>
  <si>
    <t>Uzupełnienie subwencji ogólnej dlapowiatów</t>
  </si>
  <si>
    <t>Część równoważąca subwencji ogólnej dla powiatów</t>
  </si>
  <si>
    <t>75832</t>
  </si>
  <si>
    <t>- na zadania zlecone (§ 2110, 2120i 6410)</t>
  </si>
  <si>
    <t>0970</t>
  </si>
  <si>
    <t>0920</t>
  </si>
  <si>
    <t>0830</t>
  </si>
  <si>
    <t>0750</t>
  </si>
  <si>
    <t>0420</t>
  </si>
  <si>
    <t>Gospodarka lesna</t>
  </si>
  <si>
    <t>2460</t>
  </si>
  <si>
    <t>Administracja publiczna</t>
  </si>
  <si>
    <t>Starostwa Powiatowe</t>
  </si>
  <si>
    <t>wpływy z opłaty komunikacyjnej</t>
  </si>
  <si>
    <t>wpływy z różnych dochodów</t>
  </si>
  <si>
    <t>75095</t>
  </si>
  <si>
    <t>756</t>
  </si>
  <si>
    <t>75622</t>
  </si>
  <si>
    <t>Różne rozliczenia</t>
  </si>
  <si>
    <t>Różne rozliczenia finansowe</t>
  </si>
  <si>
    <t>Oświata i wychowanie</t>
  </si>
  <si>
    <t>801</t>
  </si>
  <si>
    <t>Licea Ogólnokształcące</t>
  </si>
  <si>
    <t>80120</t>
  </si>
  <si>
    <t>Szkoły zawodowe</t>
  </si>
  <si>
    <t>80130</t>
  </si>
  <si>
    <t>Wpływy z różnych dochodów</t>
  </si>
  <si>
    <t>c)</t>
  </si>
  <si>
    <t>Licea i technika zawodowe</t>
  </si>
  <si>
    <t>80195</t>
  </si>
  <si>
    <t>DOTACJE NA ZADANIA WŁASNE POWIATU</t>
  </si>
  <si>
    <t>2130</t>
  </si>
  <si>
    <t>Domy pomocy społecznej</t>
  </si>
  <si>
    <t>Ochrona zdrowia</t>
  </si>
  <si>
    <t>85111</t>
  </si>
  <si>
    <t>Opieka Społeczna</t>
  </si>
  <si>
    <t>Placówki opiekuńczo - wychowawcze</t>
  </si>
  <si>
    <t>d)</t>
  </si>
  <si>
    <t>PFRON</t>
  </si>
  <si>
    <t>85324</t>
  </si>
  <si>
    <t>e)</t>
  </si>
  <si>
    <t>Edukacyjna opieka wychowawcza</t>
  </si>
  <si>
    <t>854</t>
  </si>
  <si>
    <t>Specjalne ośrodki szkolno - wychowawcze</t>
  </si>
  <si>
    <t>85403</t>
  </si>
  <si>
    <t>Poradnie psychol - pedag. oraz inne poradnie specjalistyczne</t>
  </si>
  <si>
    <t>85406</t>
  </si>
  <si>
    <t>Internaty i bursy szkolne</t>
  </si>
  <si>
    <t>85410</t>
  </si>
  <si>
    <t>921</t>
  </si>
  <si>
    <t>92195</t>
  </si>
  <si>
    <t>ŚRODKI POZYSKANE Z INNYCH ŹRÓDEŁ</t>
  </si>
  <si>
    <t>Leśnictwo</t>
  </si>
  <si>
    <t>Gospodarka leśna</t>
  </si>
  <si>
    <t>02001</t>
  </si>
  <si>
    <t>Komendy powiatowe PSP</t>
  </si>
  <si>
    <t>Komendy powiatowe Państwowej Straży Pożarnej</t>
  </si>
  <si>
    <t xml:space="preserve">dotacje cel. przek. z budżetu pań. na realiz.zad. wł. powiatu </t>
  </si>
  <si>
    <t>Szkoły zawodowe specjalne</t>
  </si>
  <si>
    <t>Szkoły podstawowe specjalne</t>
  </si>
  <si>
    <t>Gimnazja specjalne</t>
  </si>
  <si>
    <t>Rodziny zastępcze</t>
  </si>
  <si>
    <t>Ośr. adopcyjno-opiekuńcze</t>
  </si>
  <si>
    <t>Kolonie i obozy oraz inne formy wypocz. dzieci i młodz. szkolnej</t>
  </si>
  <si>
    <t>DOT.CEL. Z BUDŻETU PAŃSTWA NA REALIZ. INWEST. WŁASNYCH POWIATU</t>
  </si>
  <si>
    <t>dot.cel. z budż. państwa na realiz. inwest. i zakupów inwest.wł. powiatu</t>
  </si>
  <si>
    <t>V</t>
  </si>
  <si>
    <t>DOT. CEL. NA ZAD. BIEŻĄCE REAL. PRZEZ POWIAT NA podst. poroz Z J.S.T.</t>
  </si>
  <si>
    <t>dot.cel. otrzym. z gminy na zad. bież. real. na podst. poroz. (umów)  między j.s.t.</t>
  </si>
  <si>
    <t>VI</t>
  </si>
  <si>
    <t>DOTACJE CEL. Z  NA  INWEST. WŁASNE POWIATU REALIZ. NA PODST. POROZ. Z J.S.T.</t>
  </si>
  <si>
    <t>dotacje cel. otrzym z gminy na inwest. i zakupy inwest. realiz. na podst. poroz.(umów) między j.s.t.</t>
  </si>
  <si>
    <t>661</t>
  </si>
  <si>
    <t>Zakł opiek.- lecz. i pielęg. opiek.</t>
  </si>
  <si>
    <t>85117</t>
  </si>
  <si>
    <t>f)</t>
  </si>
  <si>
    <t>85395</t>
  </si>
  <si>
    <t>213</t>
  </si>
  <si>
    <t>Pomoc materialna dla uczniów</t>
  </si>
  <si>
    <t>85415</t>
  </si>
  <si>
    <t>85495</t>
  </si>
  <si>
    <t>VII</t>
  </si>
  <si>
    <t>DOTACJE CELOWE NA ZADANIA Z ZAKRESU ADMINISTRACJI RZĄDOWEJ</t>
  </si>
  <si>
    <t>zwalczanie chorób zakaźnych zwierząt</t>
  </si>
  <si>
    <t>01022</t>
  </si>
  <si>
    <t xml:space="preserve">Gospodarka mieszkaniowa </t>
  </si>
  <si>
    <t>Gospodarka gruntami i nieruchom.</t>
  </si>
  <si>
    <t>Działalność usługowa</t>
  </si>
  <si>
    <t>dotacje celowe przekazane z budżetu państwa na inwestycje i zakupy inwest.z zakresu adm.rządowej</t>
  </si>
  <si>
    <t>Urzędy wojewódzkie                                  - prawo wodne  27.100                           - prawo geodez. 62.699</t>
  </si>
  <si>
    <t>Urzędy naczelnych organów władzy państwowej, kontroli i ochrony prawa oraz sądownictwa</t>
  </si>
  <si>
    <t>podatek doch.od osób prawnych</t>
  </si>
  <si>
    <t>0020</t>
  </si>
  <si>
    <t>0010</t>
  </si>
  <si>
    <t>Pomoc Społeczna</t>
  </si>
  <si>
    <t>85201</t>
  </si>
  <si>
    <t>0690</t>
  </si>
  <si>
    <t>85202</t>
  </si>
  <si>
    <t>Wybory do rad gmin,rad powiatów i sejmików województw oraz referenda gminne, powiatowe i wojewódzkie</t>
  </si>
  <si>
    <t>Ochrona Zdrowia</t>
  </si>
  <si>
    <t>Inspekcja Sanitarna</t>
  </si>
  <si>
    <t>Skł.na ubezp.zdrow.dla os.nie obj.obow.ubezp.</t>
  </si>
  <si>
    <t>zasiłki rodzinne, piel.i wychowaw.</t>
  </si>
  <si>
    <t xml:space="preserve"> K.P.P -    33700zł</t>
  </si>
  <si>
    <t>K.P.P.S.P - 38700zł.</t>
  </si>
  <si>
    <t>Powiat.Centr.Pomocy Rodzinie</t>
  </si>
  <si>
    <t>Zespoły ds. orzek. o stopniu niep</t>
  </si>
  <si>
    <t>VIII.</t>
  </si>
  <si>
    <t>DOTACJE Z F-SZY CELOWYCH NA FINANS.LUB DOFIN. KOSZTÓW REALIZ.INWEST.I ZAKUPÓW INWEST. JEDN. SEKT.FIN.PUBL.</t>
  </si>
  <si>
    <t>Państwowy Fundusz Rehab.Os.Niepełnospr.</t>
  </si>
  <si>
    <t>Dotacje z f-szy cel.na finans.lub dofin.koszt.realiz.inwest.i zak. Inwest. Jedn.sekt.fin.publ.</t>
  </si>
  <si>
    <t>Gospodarka komunalna i ochr.środ.</t>
  </si>
  <si>
    <t>Fundusz Ochr.Środ.i Gosp.Wodnej</t>
  </si>
  <si>
    <t>DOTACJE OTRZYM. Z F-SZY CELOWYCH NA REALIZ. ZAD. BIEŻ. JEDN. SEKT.FIN.PUBL.</t>
  </si>
  <si>
    <t>Dot. z f. cel.na zad. bież j.s.f.p.</t>
  </si>
  <si>
    <t>Fund.Ochr.Środ.i Gosp.Wodnej</t>
  </si>
  <si>
    <t>IX</t>
  </si>
  <si>
    <t>SUBWENCJA</t>
  </si>
  <si>
    <t>część wyrównawcza subwencji ogólnej dla powiatów</t>
  </si>
  <si>
    <t>DOCHODY OGÓŁEM</t>
  </si>
  <si>
    <t>1. Dotacje celowe</t>
  </si>
  <si>
    <t>- uzysk.z f.celowych (§ 244, 626)</t>
  </si>
  <si>
    <t>Dział, rozdz.</t>
  </si>
  <si>
    <t>wyszczególnienie nazwa działu,rozdz.</t>
  </si>
  <si>
    <t>zmiana planu</t>
  </si>
  <si>
    <t>w tym</t>
  </si>
  <si>
    <t>zad.z zakresu admin.rząd.</t>
  </si>
  <si>
    <t>zadania własne</t>
  </si>
  <si>
    <t>porozum.i umowy</t>
  </si>
  <si>
    <t>ROLNICTWO I ŁOWIECTWO</t>
  </si>
  <si>
    <t>Dodatkowe wynagr.roczne</t>
  </si>
  <si>
    <t>zakup usług pozostałych</t>
  </si>
  <si>
    <t>Prace geodezyjno-urządzeniowe na potrzeby rolnictwa</t>
  </si>
  <si>
    <t>LEŚNICTWO</t>
  </si>
  <si>
    <t>Różne wydatki na rzecz os.fiz.</t>
  </si>
  <si>
    <t>TRANSPORT I ŁĄCZNOŚĆ</t>
  </si>
  <si>
    <t>Drogi publicz.powiatowe</t>
  </si>
  <si>
    <t>Składki na ubez.społeczne</t>
  </si>
  <si>
    <t>4140</t>
  </si>
  <si>
    <t>Wpłaty na PFRON</t>
  </si>
  <si>
    <t>zakup materiałów i wyposażenia</t>
  </si>
  <si>
    <t>Wyd. inwest.jed.budż.</t>
  </si>
  <si>
    <t>Pozostałe podatki na rzecz j.s.t.</t>
  </si>
  <si>
    <t>DZIAŁALNOŚĆ USŁUGOWA</t>
  </si>
  <si>
    <t>Wynagr. osobowe pracowników</t>
  </si>
  <si>
    <t xml:space="preserve">4110 </t>
  </si>
  <si>
    <t>ADMINISTRACJA PUBLICZNA</t>
  </si>
  <si>
    <t>75018</t>
  </si>
  <si>
    <t>2330</t>
  </si>
  <si>
    <t>75019</t>
  </si>
  <si>
    <t>Rady powiatów</t>
  </si>
  <si>
    <t>75020</t>
  </si>
  <si>
    <t>Starostwa powiatowe</t>
  </si>
  <si>
    <t>Nagr.i wyd.nie zal.do wynagr</t>
  </si>
  <si>
    <t>4610</t>
  </si>
  <si>
    <t>BEZPIECZEŃSTWO PUBLICZNE I OCHRONA PRZECIWPOŻAROWA</t>
  </si>
  <si>
    <t xml:space="preserve">Uposaż.żołnierzy zawodowych   i nadterminow. oraz funkcjonar. </t>
  </si>
  <si>
    <t>Pozostałe należności funkcjon.</t>
  </si>
  <si>
    <t>Komendy Powiatowe Państ. Straży Pożarnej</t>
  </si>
  <si>
    <t>Opłaty na rzecz jst.</t>
  </si>
  <si>
    <t>757</t>
  </si>
  <si>
    <t>75702</t>
  </si>
  <si>
    <t>8070</t>
  </si>
  <si>
    <t xml:space="preserve">odsetki  od kraj. poż. i kredyt. </t>
  </si>
  <si>
    <t>758</t>
  </si>
  <si>
    <t>RÓŻNE ROZLICZENIA</t>
  </si>
  <si>
    <t>75818</t>
  </si>
  <si>
    <t>Rezerwy ogólne i celowe</t>
  </si>
  <si>
    <t>4810</t>
  </si>
  <si>
    <t>Rezerwa ogólna</t>
  </si>
  <si>
    <t>Rezerwa celowa oświatowa</t>
  </si>
  <si>
    <t>OŚWIATA I WYCHOWANIE</t>
  </si>
  <si>
    <t>80102</t>
  </si>
  <si>
    <t>Nagr.i wyd.nie zal.do wynagr.</t>
  </si>
  <si>
    <t>Zakup mater. i wyposażenia</t>
  </si>
  <si>
    <t>2540</t>
  </si>
  <si>
    <t>85212</t>
  </si>
  <si>
    <t>Składki na ubezp.zdrow.dla osób nie objętych obow.ubezp.</t>
  </si>
  <si>
    <t>80111</t>
  </si>
  <si>
    <t>zakup materiałów i wyposaż.</t>
  </si>
  <si>
    <t>3250</t>
  </si>
  <si>
    <t>ZDZ Białystok</t>
  </si>
  <si>
    <t>Cent.Eduk.Rozw.Zaw.Olecko</t>
  </si>
  <si>
    <t>80123</t>
  </si>
  <si>
    <t>Licea profilowane</t>
  </si>
  <si>
    <t>Nagr.i wydat.nie zalicz.do wynagr.</t>
  </si>
  <si>
    <t>Składki PFRON</t>
  </si>
  <si>
    <t>4240</t>
  </si>
  <si>
    <t>wydatki inwest. jednost. budżet.</t>
  </si>
  <si>
    <t>80134</t>
  </si>
  <si>
    <t>80145</t>
  </si>
  <si>
    <t>Komisje egzaminacyjne</t>
  </si>
  <si>
    <t>80146</t>
  </si>
  <si>
    <t>Placówki dokształcania i doskonalenia nauczycieli</t>
  </si>
  <si>
    <t>OCHRONA ZDROWIA</t>
  </si>
  <si>
    <t>Nagr.i wydat.nie zal.do wynagr.</t>
  </si>
  <si>
    <t>zakup środków żywności</t>
  </si>
  <si>
    <t>Składki na ubezp. społeczne</t>
  </si>
  <si>
    <t>Składki na Fundusz Pracy</t>
  </si>
  <si>
    <t>2820</t>
  </si>
  <si>
    <t>EDUKACYJNA OPIEKA WYCHOWAWCZA</t>
  </si>
  <si>
    <t>Poradnie Psychol- Pedagog.</t>
  </si>
  <si>
    <t>zakup pom.nauk.dydakt.książek</t>
  </si>
  <si>
    <t>Pomoc material. dla uczniów</t>
  </si>
  <si>
    <t>3240</t>
  </si>
  <si>
    <t>85417</t>
  </si>
  <si>
    <t>Szkolne schroniska młodz.</t>
  </si>
  <si>
    <t>KULTURA I OCHRONA DZIEDZICTWA NAROD.</t>
  </si>
  <si>
    <t>92116</t>
  </si>
  <si>
    <t>Biblioteki</t>
  </si>
  <si>
    <t>926</t>
  </si>
  <si>
    <t>KULTURA FIZYCZNA I SPORT</t>
  </si>
  <si>
    <t>92695</t>
  </si>
  <si>
    <t>Ogółem</t>
  </si>
  <si>
    <t>z tego:</t>
  </si>
  <si>
    <t>a) wydatki bieżące, w tym:</t>
  </si>
  <si>
    <t xml:space="preserve">    wynagrodzenia</t>
  </si>
  <si>
    <t xml:space="preserve">    pochodne od wynagrodzeń</t>
  </si>
  <si>
    <t xml:space="preserve">    na obsł. długu j.s.t., poręcz. i gwar.</t>
  </si>
  <si>
    <t>b) wydatki majątkowe, w tym:</t>
  </si>
  <si>
    <t>Przewodniczący Rady Powiatu: Juliusz Uss</t>
  </si>
  <si>
    <t>852</t>
  </si>
  <si>
    <t>85204</t>
  </si>
  <si>
    <t>Pomoc społeczna</t>
  </si>
  <si>
    <t>Pozostałe zadania w zakresie polityki społecznej</t>
  </si>
  <si>
    <t>Klasyfikacja</t>
  </si>
  <si>
    <t>Dział</t>
  </si>
  <si>
    <t>Rozdział</t>
  </si>
  <si>
    <t>§</t>
  </si>
  <si>
    <t xml:space="preserve"> </t>
  </si>
  <si>
    <t>010</t>
  </si>
  <si>
    <t>01021</t>
  </si>
  <si>
    <t>Inspekcja Weterynaryjna</t>
  </si>
  <si>
    <t>Gospodarka gruntami i nieruchomościami</t>
  </si>
  <si>
    <t>II</t>
  </si>
  <si>
    <t>01005</t>
  </si>
  <si>
    <t>2110</t>
  </si>
  <si>
    <t>Prace geodezyjno - urządzeniowe na potrzeby rolnictwa</t>
  </si>
  <si>
    <t>4300</t>
  </si>
  <si>
    <t>Zakup usług pozostałych</t>
  </si>
  <si>
    <t>4010</t>
  </si>
  <si>
    <t>4020</t>
  </si>
  <si>
    <t>4040</t>
  </si>
  <si>
    <t>4110</t>
  </si>
  <si>
    <t>4120</t>
  </si>
  <si>
    <t>Składki na F.Pracy</t>
  </si>
  <si>
    <t>Zakup materiałów i wyposażenia</t>
  </si>
  <si>
    <t>Zakup energii</t>
  </si>
  <si>
    <t>Zakup usług remontowych</t>
  </si>
  <si>
    <t>Podróże służbowe krajowe</t>
  </si>
  <si>
    <t>Różne opłaty i składki</t>
  </si>
  <si>
    <t>Odpis na ZFŚS</t>
  </si>
  <si>
    <t>020</t>
  </si>
  <si>
    <t>02002</t>
  </si>
  <si>
    <t>Nadzór nad gospodarką leśną</t>
  </si>
  <si>
    <t>700</t>
  </si>
  <si>
    <t>70005</t>
  </si>
  <si>
    <t>4260</t>
  </si>
  <si>
    <t>4480</t>
  </si>
  <si>
    <t>Podatek od nieruchomości</t>
  </si>
  <si>
    <t>4500</t>
  </si>
  <si>
    <t>Pozostałe podatki na rzecz jst</t>
  </si>
  <si>
    <t>pozostałe odsetki</t>
  </si>
  <si>
    <t>4590</t>
  </si>
  <si>
    <t>710</t>
  </si>
  <si>
    <t>71013</t>
  </si>
  <si>
    <t>Prace geodezyjne i kartograficzne (nieinwestycyjne)</t>
  </si>
  <si>
    <t>71014</t>
  </si>
  <si>
    <t>Opracowania geodezyjne i kartograficzne</t>
  </si>
  <si>
    <t>71015</t>
  </si>
  <si>
    <t>Nadzór budowlany</t>
  </si>
  <si>
    <t>Składki na ubezp.społeczne</t>
  </si>
  <si>
    <t>4210</t>
  </si>
  <si>
    <t>4410</t>
  </si>
  <si>
    <t>4440</t>
  </si>
  <si>
    <t>6060</t>
  </si>
  <si>
    <t>750</t>
  </si>
  <si>
    <t>75011</t>
  </si>
  <si>
    <t>Urzędy wojewódzkie</t>
  </si>
  <si>
    <t>2310</t>
  </si>
  <si>
    <t>75045</t>
  </si>
  <si>
    <t>Komisje poborowe</t>
  </si>
  <si>
    <t>3030</t>
  </si>
  <si>
    <t>754</t>
  </si>
  <si>
    <t>Komendy Powiatowe Policji</t>
  </si>
  <si>
    <t>3020</t>
  </si>
  <si>
    <t>4050</t>
  </si>
  <si>
    <t>4060</t>
  </si>
  <si>
    <t>4070</t>
  </si>
  <si>
    <t>Nagrody roczne funkcjonariuszy</t>
  </si>
  <si>
    <t>4220</t>
  </si>
  <si>
    <t>4250</t>
  </si>
  <si>
    <t>Zakup sprzętu i uzbrojenia</t>
  </si>
  <si>
    <t>4270</t>
  </si>
  <si>
    <t>75411</t>
  </si>
  <si>
    <t>Komendy Powiatowe Państwowej Straży Pożarnej</t>
  </si>
  <si>
    <t>851</t>
  </si>
  <si>
    <t>4280</t>
  </si>
  <si>
    <t>Zakup usług zdrowotnych</t>
  </si>
  <si>
    <t>4430</t>
  </si>
  <si>
    <t>4520</t>
  </si>
  <si>
    <t>6050</t>
  </si>
  <si>
    <t>85156</t>
  </si>
  <si>
    <t>4130</t>
  </si>
  <si>
    <t>85295</t>
  </si>
  <si>
    <t>853</t>
  </si>
  <si>
    <t>3110</t>
  </si>
  <si>
    <t>Świadczenia społeczne</t>
  </si>
  <si>
    <t>Powiatowe Centrum Pomocy Rodzinie</t>
  </si>
  <si>
    <t>2320</t>
  </si>
  <si>
    <t>85333</t>
  </si>
  <si>
    <t>Powiatowe Urzędy Pracy</t>
  </si>
  <si>
    <t>RAZEM:</t>
  </si>
  <si>
    <t>Placówki opiekuńczo-wychowawcze</t>
  </si>
  <si>
    <t>Składki na ubezp. Społeczne</t>
  </si>
  <si>
    <t>Nagrody i wyd.nie zal.do wynagr.</t>
  </si>
  <si>
    <t>Zakup środków żywności</t>
  </si>
  <si>
    <t>Zakup leków i mater.medycznych</t>
  </si>
  <si>
    <t>Domy Pomocy Społecznej</t>
  </si>
  <si>
    <t>w tym:</t>
  </si>
  <si>
    <t>Urzędy marszałkowskie</t>
  </si>
  <si>
    <t>Pozostała działalność</t>
  </si>
  <si>
    <t>Bezpieczeństwo publiczne i ochrona przeciwpożarowa</t>
  </si>
  <si>
    <t>Szpitale ogólne</t>
  </si>
  <si>
    <t>01095</t>
  </si>
  <si>
    <t>Źródła sfinansowania deficytu lub rozdysponowania nadwyżki budżetowej</t>
  </si>
  <si>
    <t>Lp.</t>
  </si>
  <si>
    <t>Treść</t>
  </si>
  <si>
    <t>Klasyfikacja przychodów i rozchodów</t>
  </si>
  <si>
    <t>Przewidywane wykonanie 2002</t>
  </si>
  <si>
    <t>Przewidywane wykonanie 2003</t>
  </si>
  <si>
    <t>I.</t>
  </si>
  <si>
    <t>Planowane dochody</t>
  </si>
  <si>
    <t>II.</t>
  </si>
  <si>
    <t>Planowane wydatki</t>
  </si>
  <si>
    <t>Nadwyżka/deficyt I - II</t>
  </si>
  <si>
    <t>Finansowanie  III - IV</t>
  </si>
  <si>
    <t>III.</t>
  </si>
  <si>
    <t>Przychody ogółem:</t>
  </si>
  <si>
    <t>1.</t>
  </si>
  <si>
    <t>2.</t>
  </si>
  <si>
    <t>3.</t>
  </si>
  <si>
    <t>Spłaty pożyczek udzielonych</t>
  </si>
  <si>
    <t>4.</t>
  </si>
  <si>
    <t>Prywatyzacja majątku j.s.t.</t>
  </si>
  <si>
    <t>5.</t>
  </si>
  <si>
    <t>Nadwyżka budżetu z lat ubiegłych</t>
  </si>
  <si>
    <t>Sprzedaż papierów wartościowych</t>
  </si>
  <si>
    <t>8.</t>
  </si>
  <si>
    <t xml:space="preserve">Inne rozliczenia (wolne środki z tyt.rozl.kred.) </t>
  </si>
  <si>
    <t>IV.</t>
  </si>
  <si>
    <t>Rozchody ogółem:</t>
  </si>
  <si>
    <t>Spłata kredytu</t>
  </si>
  <si>
    <t>Pożyczki udzielone</t>
  </si>
  <si>
    <t>Lokaty w bankach</t>
  </si>
  <si>
    <t>Wykup papierów wartościowych</t>
  </si>
  <si>
    <t>Rozchody z tytułu innych rozliczeń</t>
  </si>
  <si>
    <t>Rodzaj zadłużenia</t>
  </si>
  <si>
    <t>Prognoza na lata</t>
  </si>
  <si>
    <t>Udzielone przez powiat poręczenia i gwarancje (niewymagalne)</t>
  </si>
  <si>
    <t>a) ustaw,</t>
  </si>
  <si>
    <t>b) orzeczeń sądu,</t>
  </si>
  <si>
    <t>c) udzielonych poręczeń i gwarancji</t>
  </si>
  <si>
    <t>d) innych tytułów</t>
  </si>
  <si>
    <t>Łączna kwota długu na koniec roku budż.</t>
  </si>
  <si>
    <t>Dochody ogółem</t>
  </si>
  <si>
    <t>Procentowy (%) udział długu w dochodach</t>
  </si>
  <si>
    <t>SUMA</t>
  </si>
  <si>
    <t xml:space="preserve">Dział </t>
  </si>
  <si>
    <t>Nazwa zad.inwest.</t>
  </si>
  <si>
    <t>Planowane nakłady</t>
  </si>
  <si>
    <t>Jedn.organiz.realiz.zadanie lub koordyn.program</t>
  </si>
  <si>
    <t xml:space="preserve">Ogółem </t>
  </si>
  <si>
    <t>w tym źródła finansowania</t>
  </si>
  <si>
    <t>x</t>
  </si>
  <si>
    <t xml:space="preserve">                                 Wydatki inwestycyjne powiatu w roku budżetowym oraz wydatki związane z realizacją wieloletnich programów inwestycyjnych                                                                                                 </t>
  </si>
  <si>
    <t>Nazwa zadania inwestycyjnego i okres realizacji (w latach)</t>
  </si>
  <si>
    <t>Jednostki organizac. realiz. zadanie lub koordynuj. program</t>
  </si>
  <si>
    <t>2006r.</t>
  </si>
  <si>
    <t>kredyty i pożyczki</t>
  </si>
  <si>
    <t>Modernizacja drogi powiatowej nr 40454 Olecko-Świętajno (lata: 2001 - 2002)</t>
  </si>
  <si>
    <t>Powiatowy Zarząd Dróg w Olecku</t>
  </si>
  <si>
    <t>OGÓŁEM</t>
  </si>
  <si>
    <t>6.</t>
  </si>
  <si>
    <t>7.</t>
  </si>
  <si>
    <t>IV</t>
  </si>
  <si>
    <t>V.</t>
  </si>
  <si>
    <t xml:space="preserve">    dotacje (§ § 2310, 2320,2330,2540,)</t>
  </si>
  <si>
    <t>wpływy ze sprzedaży skł.majątk.</t>
  </si>
  <si>
    <t>szpitale ogólne</t>
  </si>
  <si>
    <t>dochody z najmu i dzier.skł.maj.</t>
  </si>
  <si>
    <t xml:space="preserve">dochody z najmu i dzierżawy składników majątkowych </t>
  </si>
  <si>
    <t>Składki na ubezp.zdrowotne oraz świad. dla osób nie objetych obow.ubezp.zdrowot.</t>
  </si>
  <si>
    <t xml:space="preserve">VI </t>
  </si>
  <si>
    <t xml:space="preserve">a) </t>
  </si>
  <si>
    <t>Dochody od osób prawnych,  fizycznych i innych jedn. nie posiad.osob.prawnej</t>
  </si>
  <si>
    <t>Udziały powiatu w podatkach stanow. dochód budżetu państwa</t>
  </si>
  <si>
    <t>Przewodniczący Rady Powiatu w Olecku Wacław Sapieha</t>
  </si>
  <si>
    <t xml:space="preserve">Starostwa Powiatowe                </t>
  </si>
  <si>
    <t>starostwa powiatowe</t>
  </si>
  <si>
    <t>Środki na dofin.własnych inwest. pozyskane z innych źródeł</t>
  </si>
  <si>
    <t>Środki na dofin.zadań bieżacych pozyskane z innych żródeł</t>
  </si>
  <si>
    <t>2707</t>
  </si>
  <si>
    <t>DOTACJE CELOWE NA ZAD. Z ZAKR. ADM. RZĄDOWEJ</t>
  </si>
  <si>
    <t xml:space="preserve"> - z funduszy celowych (§§ 6260 i 2440)</t>
  </si>
  <si>
    <t>Koszty postępow.sąd.i prokurat.</t>
  </si>
  <si>
    <t>6059</t>
  </si>
  <si>
    <t>Wydatki inwest.jedn.budżetow.</t>
  </si>
  <si>
    <t>Wyn.osobowe korpusu sł.cywilnej</t>
  </si>
  <si>
    <t>6630</t>
  </si>
  <si>
    <t>Dotacje celowe przekazane gminie na zadania bieżące</t>
  </si>
  <si>
    <t>Dotacje celowe przekazane do powiatu na zadania bieżące</t>
  </si>
  <si>
    <t>dotacje celowe przekazane gminie na zadania bieżące</t>
  </si>
  <si>
    <t>Dotacje celowe z budżetu na  dofin. zadań zleconych do realizacji stowarzyszeniom</t>
  </si>
  <si>
    <t>Pow.Centra Pomocy Rodzinie</t>
  </si>
  <si>
    <t>Wydatki inwest.jedn.budżetowych</t>
  </si>
  <si>
    <t>4420</t>
  </si>
  <si>
    <t>Podróże służbowe zagraniczne</t>
  </si>
  <si>
    <t>Dot.cel.z budżetu na zak.inw.</t>
  </si>
  <si>
    <t>Wynagrodzenia osobowe prac.</t>
  </si>
  <si>
    <t>Dotacje celowe przek.samorz.woj.</t>
  </si>
  <si>
    <t>Wynagr.osobowe pracowników</t>
  </si>
  <si>
    <t xml:space="preserve">Świadczenia społeczne </t>
  </si>
  <si>
    <t>Kary i odszkod.wypłac.osobom fiz.</t>
  </si>
  <si>
    <t xml:space="preserve">Wydatki inwestycyjne </t>
  </si>
  <si>
    <t xml:space="preserve">Kredyty zaciągnięte w latach poprzednich                                                                </t>
  </si>
  <si>
    <t>Kredyty zaciągnięte w roku budżetowym</t>
  </si>
  <si>
    <t>Wymagalne zobowiązania, wynikające z następujących tytułów:</t>
  </si>
  <si>
    <t>Suma spłaconych kredytów i pożyczek</t>
  </si>
  <si>
    <t>środki z F.O.G.R.</t>
  </si>
  <si>
    <t>GOSPOD.MIESZKANIOWA ORAZ NIEMAT.USŁUGI KOMUNAL.</t>
  </si>
  <si>
    <t>Opłaty na rzecz j.s.t.</t>
  </si>
  <si>
    <t>Wydatki  inwest.jedn.budżetow.</t>
  </si>
  <si>
    <t>Zakup pomocy dydakt.i książek</t>
  </si>
  <si>
    <t xml:space="preserve">Dotacja podmiotowa z budżetu dla szkół niepublicznych:  </t>
  </si>
  <si>
    <t xml:space="preserve">Dotacja podmiotowa z budżetu dla szkół niepublicznych  </t>
  </si>
  <si>
    <t>Dot.podmiot z budż. dla szkół niepub. (Centrum Edukacji Specjalnej w Olecku)</t>
  </si>
  <si>
    <t>Zakup materiałów i wyposaż.</t>
  </si>
  <si>
    <t xml:space="preserve">Świad.rodzinne oraz zasiłki na ubezp.emeryt.i rentowe </t>
  </si>
  <si>
    <t>PLAN DOCHODÓW BUDŻETU POWIATU NA ROK 2005</t>
  </si>
  <si>
    <t>Plan  2005</t>
  </si>
  <si>
    <t>Plan 2005 /po zmianach/</t>
  </si>
  <si>
    <t>PLAN WYDATKÓW BUDŻETU POWIATU NA ROK 2005</t>
  </si>
  <si>
    <t>Plan 2005</t>
  </si>
  <si>
    <t>WYDATKI INWESTYCYJNE JEDNOSTEK BUDŻETOWYCH W ROKU 2005</t>
  </si>
  <si>
    <t>2007r.</t>
  </si>
  <si>
    <t>0870</t>
  </si>
  <si>
    <t>0680</t>
  </si>
  <si>
    <t>wpływy z odpłatności rodziców</t>
  </si>
  <si>
    <t>rodziny zastępcze</t>
  </si>
  <si>
    <t>Obrona cywilna</t>
  </si>
  <si>
    <t>75414</t>
  </si>
  <si>
    <t xml:space="preserve">DOTACJE OTRZYMANE Z FUNDUSZY CELOWYCH </t>
  </si>
  <si>
    <t>Fundusz Ochrony Gruntów Rolnych</t>
  </si>
  <si>
    <t>dotacja na inwestycje</t>
  </si>
  <si>
    <t>podatek doch.od osób fiz.</t>
  </si>
  <si>
    <t xml:space="preserve">Środki otrzym.od pozost.jedn.sektora f.p. </t>
  </si>
  <si>
    <t xml:space="preserve">Dotacje celowe otrzymane z gmin  na inwestycje </t>
  </si>
  <si>
    <t>4170</t>
  </si>
  <si>
    <t>Wynagrodfzenia bezosobowe</t>
  </si>
  <si>
    <t>4350</t>
  </si>
  <si>
    <t>Opłaty za usługi internetowe</t>
  </si>
  <si>
    <t>Dotacje celowe przekazane gminie</t>
  </si>
  <si>
    <t>Wynagr.osob. czł. korp. sł. cywiln.</t>
  </si>
  <si>
    <t xml:space="preserve">Dotacje celowe przekazane gminie </t>
  </si>
  <si>
    <t>Wynagrodzenia bezosobowe</t>
  </si>
  <si>
    <t>Dotacje celowe przekazane do samorządu województwa</t>
  </si>
  <si>
    <t>Zakup usług internetowych</t>
  </si>
  <si>
    <t>3070</t>
  </si>
  <si>
    <t>Wydatki osob.nie zal. do wynagr.</t>
  </si>
  <si>
    <t>4180</t>
  </si>
  <si>
    <t>Równoważniki i ekwiwalenty</t>
  </si>
  <si>
    <t>Koszty postępow. sądowego i prokur.</t>
  </si>
  <si>
    <t>Stypendia różne</t>
  </si>
  <si>
    <t>Oplaty za usługi internetowe</t>
  </si>
  <si>
    <t>Koszty postępow.sądow. i prokurat.</t>
  </si>
  <si>
    <t>85233</t>
  </si>
  <si>
    <t>Dokształcanie i doskonalenie nauczycieli</t>
  </si>
  <si>
    <t>85311</t>
  </si>
  <si>
    <t>Rehabilitacja zawodowa i społeczna osób niepełnosprawnych</t>
  </si>
  <si>
    <t>Spłata pożyczek zaciągniętych na prefinansowanie wydatków</t>
  </si>
  <si>
    <t>Pożyczki  z BP na prefinansowanie wydatków  realizowanych z udziałem fun.strukturalnych</t>
  </si>
  <si>
    <t>Kredyty zaciągane w bankach krajowych</t>
  </si>
  <si>
    <t>Spłaty pożyczek krajowych (WFOŚiGW)</t>
  </si>
  <si>
    <t>Pożyczki krajowe (z WFOŚiGW)</t>
  </si>
  <si>
    <t>Szkolnictwo wyższe</t>
  </si>
  <si>
    <t>pomoc materialna dla studentów</t>
  </si>
  <si>
    <t>pomoc materialna dla uczniów</t>
  </si>
  <si>
    <t>803</t>
  </si>
  <si>
    <t>80309</t>
  </si>
  <si>
    <t>Pomoc materialna dla studentów</t>
  </si>
  <si>
    <t>3218</t>
  </si>
  <si>
    <t>Stypendia i zasiłki dla studentów</t>
  </si>
  <si>
    <t>Stypendia dla uczniów</t>
  </si>
  <si>
    <t>3248</t>
  </si>
  <si>
    <t>Wydatki inwest. jednost. budżet.</t>
  </si>
  <si>
    <t>Odpis na ZFŚS naucz.emerytów</t>
  </si>
  <si>
    <t>6298</t>
  </si>
  <si>
    <t>6260</t>
  </si>
  <si>
    <t xml:space="preserve">6050,6052,6058,6059  - wydatki inwest.                          § 6060 - wyd.na zakupy inwest.  </t>
  </si>
  <si>
    <t>§  952</t>
  </si>
  <si>
    <t>§  903</t>
  </si>
  <si>
    <t>§  955</t>
  </si>
  <si>
    <t>§ od 941 do 944</t>
  </si>
  <si>
    <t>§ 957</t>
  </si>
  <si>
    <t>§  931</t>
  </si>
  <si>
    <t>§  992</t>
  </si>
  <si>
    <t xml:space="preserve">§ 903 </t>
  </si>
  <si>
    <t>§  995</t>
  </si>
  <si>
    <t>§  994</t>
  </si>
  <si>
    <t>§  982</t>
  </si>
  <si>
    <t>Wykonanie na 31.12.2004</t>
  </si>
  <si>
    <t xml:space="preserve">Spłata kredytów zaciągniętych w  roku budżetowym </t>
  </si>
  <si>
    <t xml:space="preserve">Spłata kredytów zaciągniętych w latach poprzednich </t>
  </si>
  <si>
    <t>Spłata  pożyczek  zaciągniętych  w latach poprzed.</t>
  </si>
  <si>
    <t>"Przebudowa chodnika przy ul.Armii Krajowej (od ul Sokolej do ul.Słowiańskiej w Olecku)</t>
  </si>
  <si>
    <t>środki pozyskane z innych źródeł</t>
  </si>
  <si>
    <t>dotacje z gmin (porozumienia)</t>
  </si>
  <si>
    <t>Przebudowa  drogi powiatowej nr 40508 Kleszczewo-Puchówka w km 0+000 do km 0+525, dlugości 525m"</t>
  </si>
  <si>
    <t>środki stanowiące udział powiatu</t>
  </si>
  <si>
    <t>Modernizacja systemu grzewczego</t>
  </si>
  <si>
    <t>Zakup wyposażenia</t>
  </si>
  <si>
    <t>Dotacja z budżetu państwa</t>
  </si>
  <si>
    <t>Zakup urządzeń systemu łączności (Powiatowy Zesół Reagowania Kryzysowego)</t>
  </si>
  <si>
    <t>Przewodniczący Rady Powiatu  Wacław Sapieha</t>
  </si>
  <si>
    <t>dotacje od jednostek samorządu terytorialnego</t>
  </si>
  <si>
    <t>Rozdz.</t>
  </si>
  <si>
    <t>rok budżetowy 2005 (7+8+9+10         +11)</t>
  </si>
  <si>
    <t>"Budowa drogi powiatowej nr 40491 Krupin-Wojnasy,etap I przez wieś Markowskie długości 951 m" w ramach programu ZPORR (lata: 2005-2006)</t>
  </si>
  <si>
    <t>Przebudowa drogi powiatowej nr 40454 Olecko-Świętajno-Dunajek km 7+350do km 13+000 dł.5,65 km" w ramach ZPORR  (lata 2005-2007)</t>
  </si>
  <si>
    <t>Przebudowa drogi powiatowej nr 40457 Kukowo-Zajdy Dudki w km 4+580 do km 7+780, dł. 3,2 km"  w ramach ZPORR  (lata 2005-2006)</t>
  </si>
  <si>
    <t>Razem droga nr 40457</t>
  </si>
  <si>
    <t>wymagające prefinansowania</t>
  </si>
  <si>
    <t>Razem droga nr 40491*</t>
  </si>
  <si>
    <t>Razem droga nr 40454*</t>
  </si>
  <si>
    <t>dofinansowanie z funduszy strukturalnych   UE</t>
  </si>
  <si>
    <t>6058</t>
  </si>
  <si>
    <t>Wyd. inwestycyjne .jedn.budż.</t>
  </si>
  <si>
    <t>80105</t>
  </si>
  <si>
    <t>Przedszkola specjalne</t>
  </si>
  <si>
    <t>wpłaty z zysku jednoosobowych spółek samorządu terytorialnego</t>
  </si>
  <si>
    <t>0730</t>
  </si>
  <si>
    <t>placówki opiek-wychowawcze</t>
  </si>
  <si>
    <t>Zakup komputerów i oprogramowania</t>
  </si>
  <si>
    <t>Razem przebudowa (modernizacja) szpitala</t>
  </si>
  <si>
    <t xml:space="preserve">  Planowane nakłady</t>
  </si>
  <si>
    <t>Łączne nakłady finansowe (6+12+13+14)</t>
  </si>
  <si>
    <t xml:space="preserve">Budowa Szpitala w Olecku (k.ogrzewania inwestycji)                                </t>
  </si>
  <si>
    <t>Przebudowa (modernizacja) Szpitala Powiatowego w Olecku w ramach  ZPORR (lata 2005-2006 I etap i 2007-2008 II etap)</t>
  </si>
  <si>
    <t>Remont i modernizacja pomieszczeń w ZSLiZ w Olecku</t>
  </si>
  <si>
    <t>dofinansowanie ze środków krajowych</t>
  </si>
  <si>
    <t>6299</t>
  </si>
  <si>
    <t>3219</t>
  </si>
  <si>
    <t>3249</t>
  </si>
  <si>
    <t>"Wrota Warmii i Mazur"</t>
  </si>
  <si>
    <t>Urząd Marszałkowski</t>
  </si>
  <si>
    <t>Starostwo Pow. w Olecku</t>
  </si>
  <si>
    <t>Wojewódzki Fundusz Ochrony Środowiska i Gospodarki Wodnej</t>
  </si>
  <si>
    <t>dotacje na realizację zadań bieżących jednostek sektora finansów publicznych</t>
  </si>
  <si>
    <t>2440</t>
  </si>
  <si>
    <t>75075</t>
  </si>
  <si>
    <t>Promocja jednostek samorządu terytorialnego</t>
  </si>
  <si>
    <t>POWIATOWY ZARZĄD DRÓG                  W  OLECKU</t>
  </si>
  <si>
    <t>POWIATOWY ZARZĄD DRÓG              W     OLECKU</t>
  </si>
  <si>
    <t>ZESPÓŁ SZKÓŁ TECHNICZNYCH          W   OLECKU</t>
  </si>
  <si>
    <t>ZESPÓŁ SZKÓŁ LICEALNYCH I ZAWODOWYCH  W  OLECKU</t>
  </si>
  <si>
    <t>POWIAT.INSPEKTORAT NADZORU BUDOWLANEGO  W  OLECKU</t>
  </si>
  <si>
    <t>STAROSTWO POWIATOWE                  W  OLECKU</t>
  </si>
  <si>
    <t>Powiatowy Fundusz Ochrony Środowiska i Gospodarki Wodnej</t>
  </si>
  <si>
    <t>Przebudowa drogi powiatowej nr 1746 N Jeziorowskie-Leśny Zakątek -Czerwony Dwór-Cichy-Duły i nr 1798 N Czerwony Dwór -Stacze</t>
  </si>
  <si>
    <t>Powiatowy Zarząd Dróg      w Olecku</t>
  </si>
  <si>
    <t>Starostwo Powiatowe            w Olecku</t>
  </si>
  <si>
    <t>Powiatowy Zarząd Dróg        w Olecku</t>
  </si>
  <si>
    <t>6290</t>
  </si>
  <si>
    <t>środki pozyskane z zewnątrz</t>
  </si>
  <si>
    <t>Dotacje z innych źródeł</t>
  </si>
  <si>
    <t>dotacje z kontraktu wojewódzkiego</t>
  </si>
  <si>
    <t>Drogi powiatowe</t>
  </si>
  <si>
    <t>6410</t>
  </si>
  <si>
    <t>- pozostałe dotacje i środki z innych źródeł (§§ 2460 , 2707,6410,6292,6298,6299)</t>
  </si>
  <si>
    <t>Dochody i wydatki związane z realizacją zadań z zakresu administracji rządowej i innych zadań zleconych ustawami</t>
  </si>
  <si>
    <t>Nazwa</t>
  </si>
  <si>
    <t>Dochody przyznane z tyt. dotacji na realizację zadań z zakresu adm. rządowej</t>
  </si>
  <si>
    <t>Wydatki</t>
  </si>
  <si>
    <t xml:space="preserve">Dochody do przekazania do budżetu państwa                            </t>
  </si>
  <si>
    <t>I</t>
  </si>
  <si>
    <t>DOCHODY SKARBU PAŃSTWA</t>
  </si>
  <si>
    <t>235</t>
  </si>
  <si>
    <t>Komendy Powiatowe  PSP</t>
  </si>
  <si>
    <t>Inspekcja sanitarna</t>
  </si>
  <si>
    <t>DOCHODY I WYDATKI ZWIĄZANE Z REALIZACJĄ ZADAŃ ZLECONYCH</t>
  </si>
  <si>
    <t>211</t>
  </si>
  <si>
    <t>Inspekcja weterynaryjna</t>
  </si>
  <si>
    <t>Wynagrodzenia osobowe pracowników</t>
  </si>
  <si>
    <t>Wynagr. osobowe członków korpusu służby cywilnej</t>
  </si>
  <si>
    <t>Dodatkowe wynagr. roczne</t>
  </si>
  <si>
    <t xml:space="preserve">Składki na ubezp. społeczne </t>
  </si>
  <si>
    <t>Wydatki rzeczowe</t>
  </si>
  <si>
    <t>4580</t>
  </si>
  <si>
    <t>kary i odszkod.na rzecz os.fiz.</t>
  </si>
  <si>
    <t>Wynagr. osob.korpusu sł.cywilnej</t>
  </si>
  <si>
    <t>Nadzór budowlany - dotacje na inwest.i zakupy inwest.</t>
  </si>
  <si>
    <t>Zakupy inwestycyjne</t>
  </si>
  <si>
    <t>Dotacje przekazane gminie</t>
  </si>
  <si>
    <t>Różne wydatki na rzecz osób fiz.</t>
  </si>
  <si>
    <t>75405</t>
  </si>
  <si>
    <t>Nagrody i wydat. nie zal.do wyn.</t>
  </si>
  <si>
    <t>Wyn.osobowe korpusu służby cywilnej</t>
  </si>
  <si>
    <t>Dodatkowe wynagrodzenie roczne</t>
  </si>
  <si>
    <t>Uposaż. żołnierzy zawod. i nadtermin. oraz funkcjonar.</t>
  </si>
  <si>
    <t>Pozostałe należn. funkcjonar.</t>
  </si>
  <si>
    <t>4080</t>
  </si>
  <si>
    <t>Uposaż.żołnierzy zawod. i nadtermin.oraz funkcjon. zwol. ze służby</t>
  </si>
  <si>
    <t xml:space="preserve">Składki na ubezp.społeczne </t>
  </si>
  <si>
    <t>Zakup środkó żywności</t>
  </si>
  <si>
    <t>Wynagr.osob..korpusu sł.cywilnej</t>
  </si>
  <si>
    <t>Uposaż. żołnierzy zaw. i  funkcjonar.</t>
  </si>
  <si>
    <t>Wyd.osob.nie zal.do wynagrodzeń</t>
  </si>
  <si>
    <t>Pozostaę podatki na rzecz jst</t>
  </si>
  <si>
    <t>Opłaty na rzecz jst</t>
  </si>
  <si>
    <t>Wydatki inwest.jedn.budżet.</t>
  </si>
  <si>
    <t>Zakupy inwest.jed.budżetowych</t>
  </si>
  <si>
    <t>Składki na ubezp.zdrowotne za osoby nie obj.obow.ubezp.</t>
  </si>
  <si>
    <t>Składki na ubezp.zdrowotne</t>
  </si>
  <si>
    <t>Świadcz.rodzinne oraz składki na ubezp.emeryt. i rentowe</t>
  </si>
  <si>
    <t>85318</t>
  </si>
  <si>
    <t>Przewodniczący Rady Powiatu</t>
  </si>
  <si>
    <t xml:space="preserve">               Wacław Sapieha</t>
  </si>
  <si>
    <t>DOTACJE Z BUDŻETU PAŃSTWA NA REALIZACJĘ ZADAŃ WŁASNYCH POWIATU</t>
  </si>
  <si>
    <t>Dochody</t>
  </si>
  <si>
    <t>Dotacje cel. na zad.zlec.jedn.nie zal. do sektora finansów publicznych</t>
  </si>
  <si>
    <t>OGÓŁEM DOTACJE NA ZADANIA WŁASNE</t>
  </si>
  <si>
    <t>Przewodniczący Rady Powiatu Wacław Sapieha</t>
  </si>
  <si>
    <t>Dochody i wydatki związane z realizacją zadań wspólnych realizowanych w drodze umów (porozumień) z jednostkami samorządu terytorialnego</t>
  </si>
  <si>
    <t>Gmina Świętajno</t>
  </si>
  <si>
    <t>Drogi publiczne powiatowe</t>
  </si>
  <si>
    <t xml:space="preserve"> - Gmina Świętajno</t>
  </si>
  <si>
    <t>Gmina Kowale Oleckie</t>
  </si>
  <si>
    <t>Gmina Olecko</t>
  </si>
  <si>
    <t>Urząd Marszałkowski w Olsztynie</t>
  </si>
  <si>
    <t xml:space="preserve"> Gmina Olecko</t>
  </si>
  <si>
    <t xml:space="preserve"> Gmina Wieliczki</t>
  </si>
  <si>
    <t xml:space="preserve"> Gmina Kowale Oleckie</t>
  </si>
  <si>
    <t xml:space="preserve"> Gmina Świętajno</t>
  </si>
  <si>
    <t>Samorząd województwa</t>
  </si>
  <si>
    <t xml:space="preserve"> - Gmina Olecko</t>
  </si>
  <si>
    <t xml:space="preserve"> - Gmina Wieliczki</t>
  </si>
  <si>
    <t>Ośrodki informacji turystycznej</t>
  </si>
  <si>
    <t xml:space="preserve"> - dotacja z samorządu wojewódzkiego</t>
  </si>
  <si>
    <t xml:space="preserve"> - Gmina Kowale Oleckie</t>
  </si>
  <si>
    <t>Placówki dokształc.i doskon.naucz.</t>
  </si>
  <si>
    <t xml:space="preserve"> Powiat ełcki</t>
  </si>
  <si>
    <t>Zespoły d/s orzek.o stopniu niepełnospr.</t>
  </si>
  <si>
    <t>Powiat olsztyński</t>
  </si>
  <si>
    <t>Gmina Wieliczki</t>
  </si>
  <si>
    <t>Dotacja przekazana powiatom</t>
  </si>
  <si>
    <t>Dotacja otrzymana od powiatów</t>
  </si>
  <si>
    <t xml:space="preserve"> Miasto Suwałki</t>
  </si>
  <si>
    <t xml:space="preserve"> Powiat gołdapski</t>
  </si>
  <si>
    <t xml:space="preserve"> Powiat suwalski</t>
  </si>
  <si>
    <t>Rehabilitacja zawodowa i społeczna</t>
  </si>
  <si>
    <t>Szkolne Schroniska Młodzieżowe</t>
  </si>
  <si>
    <t>- Gmina Wieliczki</t>
  </si>
  <si>
    <t>- Gmina Świętajno</t>
  </si>
  <si>
    <t>- Gmina Kowale Oleckie</t>
  </si>
  <si>
    <t xml:space="preserve"> - Urząd Marszałkowski w Olsztynie</t>
  </si>
  <si>
    <t>Kultura i ochrona dziedzictwa narodowego</t>
  </si>
  <si>
    <t xml:space="preserve">Gmina Olecko  (biblioteka)        </t>
  </si>
  <si>
    <t xml:space="preserve">RAZEM </t>
  </si>
  <si>
    <t>Wyszczególnienie</t>
  </si>
  <si>
    <t>Przychody</t>
  </si>
  <si>
    <t>Prognoza kwoty długu powiatu na lata 2004 - 2014</t>
  </si>
  <si>
    <t>Pożyczki z BP zaciągnięte  na prefinansowanie(zadłużenie na 31.12)</t>
  </si>
  <si>
    <t>Kredyty inwestycyjne na realicację zadań w ramach programów ZPORR</t>
  </si>
  <si>
    <t xml:space="preserve">Spłata kredytów zaciągniętych na zadania w ramach programów ZPORR </t>
  </si>
  <si>
    <t>Plany przychodów i wydatków  dochodów własnych jednostek budżetowych na rok 2005</t>
  </si>
  <si>
    <t>Lp</t>
  </si>
  <si>
    <t>Stan środków pieniężnych  na początku roku</t>
  </si>
  <si>
    <t xml:space="preserve">Wydatki  </t>
  </si>
  <si>
    <t>Stan środków pieniężnych  na koniec roku</t>
  </si>
  <si>
    <t>Dochody własne jednostek budżetowych ogółem,                                   w tym:</t>
  </si>
  <si>
    <t>Powiat. Inspektorat Wet. w  Olecku</t>
  </si>
  <si>
    <t>Zespół Szkół Technicznych w Olecku</t>
  </si>
  <si>
    <t>Bursa Szkolna w Gołdapi</t>
  </si>
  <si>
    <t>Zespół Szkół Zawodowych w Gołdapi</t>
  </si>
  <si>
    <t>Zespół Szkół Licealnych i Zawod. w Olecku</t>
  </si>
  <si>
    <t>Specjalny Ośrodek Szkol-Wych Gołdap</t>
  </si>
  <si>
    <t>Ośrodek Szkolno-Wychowawczy  w Olecku</t>
  </si>
  <si>
    <t>Dom Dziecka w Gołdapi</t>
  </si>
  <si>
    <t>Dom Dziecka w Olecku</t>
  </si>
  <si>
    <t>10.</t>
  </si>
  <si>
    <t>Powiatowa Stacja Sanit-Epid. w Olecku</t>
  </si>
  <si>
    <t>12.</t>
  </si>
  <si>
    <t>Zespół Szkół Ogólnok. w Gołdapi</t>
  </si>
  <si>
    <t>Kom. Pow. Państ. Straży Poż.  Olecko</t>
  </si>
  <si>
    <t>Przewodniczący Rady Powiatu: Wacław Sapieha</t>
  </si>
  <si>
    <t>* suma pożyczek na prefinansowanie  planowanych do zaciągnicia w danym roku budżetowym jest równa sumie planowanych spłat w danym roku.</t>
  </si>
  <si>
    <t xml:space="preserve">dotacja celowa z budżetu Samorządu Województwa  na realizację zadań  </t>
  </si>
  <si>
    <t>2120</t>
  </si>
  <si>
    <t>- na zadania własne (§§ 2120, 2130)</t>
  </si>
  <si>
    <t>Komenda Powiatowa Policji</t>
  </si>
  <si>
    <t>,</t>
  </si>
  <si>
    <t>Zakup samochodu osobowego - "mikrobus"</t>
  </si>
  <si>
    <t>Ośrodek Szkolno-Wychowawczy     dla Dzieci Głuchych w Olecku</t>
  </si>
  <si>
    <t>DOTACJE CELOWE OTRZYMANE Z GMIN , POWIATÓW I WOJEWÓDZTWA</t>
  </si>
  <si>
    <t>przeciwdziałanie alkoholizmowi</t>
  </si>
  <si>
    <t>dot. cel. otrzym. z samorz. woj..na zad.bież.na podst.umów</t>
  </si>
  <si>
    <t>dot. cel. otrzym. z samorz. woj..na zak.inw..na podst.umów</t>
  </si>
  <si>
    <t>- na um. i poroz.z j.s.t. i adm.rządową (§§2310, 2320, 2328,2329,2330,6610,6630)</t>
  </si>
  <si>
    <t>85154</t>
  </si>
  <si>
    <t>Przeciwdziałanie alkoholizmowi</t>
  </si>
  <si>
    <t>Pomocja jednostek samorządu</t>
  </si>
  <si>
    <r>
      <t>Spłata pożyczek zaciągniętych na prefinansowanie wydatków</t>
    </r>
    <r>
      <rPr>
        <b/>
        <sz val="8"/>
        <rFont val="Arial CE"/>
        <family val="2"/>
      </rPr>
      <t>*</t>
    </r>
  </si>
  <si>
    <t>2780</t>
  </si>
  <si>
    <t>Środki na inwestycje rozpoczęte przed dniem 1 stycznia 1999r.</t>
  </si>
  <si>
    <t>6150</t>
  </si>
  <si>
    <t>Wpłaty jednostek na rzecz środków specjalnych na finansowanie lub dofinansowanie zadań inwestycyjnych</t>
  </si>
  <si>
    <t xml:space="preserve">Dofinansowanie zakupu sprzętu kwaterunkowego oraz analizatorów wydechu </t>
  </si>
  <si>
    <t>Wacław Sapieha</t>
  </si>
  <si>
    <t xml:space="preserve">Przewodniczący Rady Powiatu        </t>
  </si>
  <si>
    <t>Załącznik nr 1 do Uchwały  Rady Powiatu w Olecku NrXXXII/250/05 z dnia 11 sierpnia 2005r.</t>
  </si>
  <si>
    <t>Załącznik nr 2 do uchwały Rady Powiatu w Olecku NrXXXII/250/05 z dnia 11 sierpnia 2005 r.</t>
  </si>
  <si>
    <t>Załącznik nr 3 do Uchwały Rady Powiatu w Olecku NrXXXII/250/05 z dn 11 sierpnia 2005r.</t>
  </si>
  <si>
    <t>Załącznik nr 4 do Uchwały Rady Powiatu w Olecku NrXXXII/250/05                              z dn.11 sierpnia 2005 r.</t>
  </si>
  <si>
    <t>Załącznik nr 5 do Uchwały Rady Powiatu w Olecku NrXXXII/250/05 z dnia 11 sierpnia 2005 r.</t>
  </si>
  <si>
    <t>Załącznik nr 6 do Uchwały Rady Powiatu w Olecku               nrXXXII/250/05 z dnia 11 sierpnia 2005 r.</t>
  </si>
  <si>
    <t>Załącznik nr 7 do uchwały nrXXXII/250/05 Rady Powiatu w Olecku z dnia 11 sierpnia 2005 r.</t>
  </si>
  <si>
    <t>Załącznik nr 8 do Uchwały Rady Powiatu w Olecku NrXXXII/250/05     z dnia 11 sierpnia 2005 r.</t>
  </si>
  <si>
    <t>Załącznik nr 9 do Uchwały Rady Powiatu w Olecku NrXXXII/250/05 z dnia 11 sierpnia  2005 r.</t>
  </si>
  <si>
    <t>Załącznik Nr 10 do Uchwały Rady Powiatu w Olecku NrXXXII/250/05 z dnia 11 sierpnia 2005 r.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</si>
</sst>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\ _z_ł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00\-000"/>
    <numFmt numFmtId="171" formatCode="#,##0;[Red]#,##0"/>
    <numFmt numFmtId="172" formatCode="#,##0.00\ &quot;zł&quot;"/>
  </numFmts>
  <fonts count="1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u val="single"/>
      <sz val="11"/>
      <name val="Arial CE"/>
      <family val="2"/>
    </font>
    <font>
      <sz val="7"/>
      <name val="Arial CE"/>
      <family val="2"/>
    </font>
    <font>
      <b/>
      <u val="single"/>
      <sz val="10"/>
      <name val="Arial CE"/>
      <family val="2"/>
    </font>
    <font>
      <b/>
      <sz val="7"/>
      <name val="Arial CE"/>
      <family val="2"/>
    </font>
    <font>
      <sz val="9"/>
      <name val="Arial CE"/>
      <family val="2"/>
    </font>
    <font>
      <b/>
      <u val="single"/>
      <sz val="9"/>
      <name val="Arial CE"/>
      <family val="2"/>
    </font>
    <font>
      <b/>
      <sz val="11"/>
      <name val="Arial CE"/>
      <family val="2"/>
    </font>
    <font>
      <sz val="10"/>
      <color indexed="22"/>
      <name val="Arial CE"/>
      <family val="2"/>
    </font>
    <font>
      <sz val="10"/>
      <color indexed="55"/>
      <name val="Arial CE"/>
      <family val="2"/>
    </font>
    <font>
      <b/>
      <sz val="10"/>
      <color indexed="8"/>
      <name val="Arial CE"/>
      <family val="2"/>
    </font>
    <font>
      <sz val="10"/>
      <color indexed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7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37">
    <xf numFmtId="0" fontId="0" fillId="0" borderId="0" xfId="0" applyAlignment="1">
      <alignment/>
    </xf>
    <xf numFmtId="0" fontId="5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 wrapText="1"/>
    </xf>
    <xf numFmtId="49" fontId="5" fillId="0" borderId="1" xfId="0" applyNumberFormat="1" applyFont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5" fillId="0" borderId="1" xfId="0" applyFont="1" applyBorder="1" applyAlignment="1">
      <alignment/>
    </xf>
    <xf numFmtId="0" fontId="0" fillId="0" borderId="1" xfId="0" applyBorder="1" applyAlignment="1">
      <alignment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/>
    </xf>
    <xf numFmtId="49" fontId="0" fillId="0" borderId="1" xfId="0" applyNumberFormat="1" applyBorder="1" applyAlignment="1">
      <alignment/>
    </xf>
    <xf numFmtId="0" fontId="0" fillId="0" borderId="1" xfId="0" applyFont="1" applyBorder="1" applyAlignment="1">
      <alignment/>
    </xf>
    <xf numFmtId="49" fontId="0" fillId="0" borderId="1" xfId="0" applyNumberFormat="1" applyFont="1" applyBorder="1" applyAlignment="1">
      <alignment wrapText="1"/>
    </xf>
    <xf numFmtId="0" fontId="5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 vertical="top" wrapText="1"/>
    </xf>
    <xf numFmtId="0" fontId="6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 wrapText="1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2" borderId="10" xfId="0" applyFill="1" applyBorder="1" applyAlignment="1">
      <alignment horizontal="center"/>
    </xf>
    <xf numFmtId="0" fontId="0" fillId="2" borderId="10" xfId="0" applyFill="1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" xfId="0" applyBorder="1" applyAlignment="1">
      <alignment wrapText="1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wrapText="1"/>
    </xf>
    <xf numFmtId="0" fontId="3" fillId="0" borderId="27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0" xfId="0" applyAlignment="1">
      <alignment horizontal="center"/>
    </xf>
    <xf numFmtId="0" fontId="5" fillId="0" borderId="8" xfId="0" applyFont="1" applyBorder="1" applyAlignment="1">
      <alignment/>
    </xf>
    <xf numFmtId="0" fontId="0" fillId="0" borderId="0" xfId="0" applyAlignment="1">
      <alignment wrapText="1"/>
    </xf>
    <xf numFmtId="0" fontId="0" fillId="0" borderId="30" xfId="0" applyBorder="1" applyAlignment="1">
      <alignment/>
    </xf>
    <xf numFmtId="0" fontId="0" fillId="0" borderId="28" xfId="0" applyFont="1" applyBorder="1" applyAlignment="1">
      <alignment/>
    </xf>
    <xf numFmtId="0" fontId="0" fillId="0" borderId="10" xfId="0" applyFont="1" applyBorder="1" applyAlignment="1">
      <alignment/>
    </xf>
    <xf numFmtId="165" fontId="7" fillId="0" borderId="1" xfId="0" applyNumberFormat="1" applyFont="1" applyBorder="1" applyAlignment="1">
      <alignment/>
    </xf>
    <xf numFmtId="0" fontId="5" fillId="3" borderId="1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right"/>
    </xf>
    <xf numFmtId="0" fontId="5" fillId="3" borderId="1" xfId="0" applyFont="1" applyFill="1" applyBorder="1" applyAlignment="1">
      <alignment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/>
    </xf>
    <xf numFmtId="0" fontId="0" fillId="3" borderId="3" xfId="0" applyFill="1" applyBorder="1" applyAlignment="1">
      <alignment horizontal="center"/>
    </xf>
    <xf numFmtId="0" fontId="5" fillId="3" borderId="4" xfId="0" applyFont="1" applyFill="1" applyBorder="1" applyAlignment="1">
      <alignment/>
    </xf>
    <xf numFmtId="0" fontId="5" fillId="3" borderId="31" xfId="0" applyFont="1" applyFill="1" applyBorder="1" applyAlignment="1">
      <alignment/>
    </xf>
    <xf numFmtId="0" fontId="5" fillId="3" borderId="7" xfId="0" applyFont="1" applyFill="1" applyBorder="1" applyAlignment="1">
      <alignment/>
    </xf>
    <xf numFmtId="0" fontId="0" fillId="3" borderId="7" xfId="0" applyFill="1" applyBorder="1" applyAlignment="1">
      <alignment/>
    </xf>
    <xf numFmtId="0" fontId="5" fillId="3" borderId="32" xfId="0" applyFont="1" applyFill="1" applyBorder="1" applyAlignment="1">
      <alignment horizontal="center"/>
    </xf>
    <xf numFmtId="0" fontId="0" fillId="3" borderId="33" xfId="0" applyFill="1" applyBorder="1" applyAlignment="1">
      <alignment/>
    </xf>
    <xf numFmtId="0" fontId="0" fillId="3" borderId="34" xfId="0" applyFill="1" applyBorder="1" applyAlignment="1">
      <alignment/>
    </xf>
    <xf numFmtId="0" fontId="0" fillId="3" borderId="35" xfId="0" applyFill="1" applyBorder="1" applyAlignment="1">
      <alignment/>
    </xf>
    <xf numFmtId="0" fontId="0" fillId="3" borderId="36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31" xfId="0" applyFill="1" applyBorder="1" applyAlignment="1">
      <alignment/>
    </xf>
    <xf numFmtId="0" fontId="5" fillId="3" borderId="7" xfId="0" applyFont="1" applyFill="1" applyBorder="1" applyAlignment="1">
      <alignment horizontal="center"/>
    </xf>
    <xf numFmtId="0" fontId="5" fillId="3" borderId="3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wrapText="1"/>
    </xf>
    <xf numFmtId="49" fontId="5" fillId="3" borderId="1" xfId="0" applyNumberFormat="1" applyFont="1" applyFill="1" applyBorder="1" applyAlignment="1">
      <alignment horizontal="left"/>
    </xf>
    <xf numFmtId="0" fontId="0" fillId="3" borderId="1" xfId="0" applyFont="1" applyFill="1" applyBorder="1" applyAlignment="1">
      <alignment/>
    </xf>
    <xf numFmtId="0" fontId="0" fillId="0" borderId="1" xfId="0" applyFont="1" applyBorder="1" applyAlignment="1">
      <alignment horizontal="right"/>
    </xf>
    <xf numFmtId="0" fontId="7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right"/>
    </xf>
    <xf numFmtId="49" fontId="0" fillId="0" borderId="1" xfId="0" applyNumberFormat="1" applyFont="1" applyBorder="1" applyAlignment="1">
      <alignment horizontal="left"/>
    </xf>
    <xf numFmtId="0" fontId="0" fillId="0" borderId="14" xfId="0" applyNumberFormat="1" applyFont="1" applyBorder="1" applyAlignment="1">
      <alignment/>
    </xf>
    <xf numFmtId="0" fontId="0" fillId="0" borderId="1" xfId="0" applyNumberFormat="1" applyFont="1" applyBorder="1" applyAlignment="1">
      <alignment/>
    </xf>
    <xf numFmtId="0" fontId="0" fillId="0" borderId="1" xfId="0" applyBorder="1" applyAlignment="1">
      <alignment horizontal="left"/>
    </xf>
    <xf numFmtId="49" fontId="5" fillId="0" borderId="1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left"/>
    </xf>
    <xf numFmtId="0" fontId="0" fillId="0" borderId="8" xfId="0" applyFont="1" applyBorder="1" applyAlignment="1">
      <alignment horizontal="left"/>
    </xf>
    <xf numFmtId="0" fontId="0" fillId="0" borderId="14" xfId="0" applyFont="1" applyBorder="1" applyAlignment="1">
      <alignment/>
    </xf>
    <xf numFmtId="0" fontId="0" fillId="0" borderId="37" xfId="0" applyFont="1" applyBorder="1" applyAlignment="1">
      <alignment horizontal="left"/>
    </xf>
    <xf numFmtId="49" fontId="0" fillId="0" borderId="1" xfId="0" applyNumberFormat="1" applyBorder="1" applyAlignment="1">
      <alignment horizontal="left" wrapText="1"/>
    </xf>
    <xf numFmtId="0" fontId="8" fillId="0" borderId="0" xfId="0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/>
    </xf>
    <xf numFmtId="49" fontId="5" fillId="0" borderId="3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1" xfId="0" applyNumberFormat="1" applyFont="1" applyBorder="1" applyAlignment="1">
      <alignment/>
    </xf>
    <xf numFmtId="49" fontId="0" fillId="0" borderId="1" xfId="0" applyNumberFormat="1" applyFont="1" applyBorder="1" applyAlignment="1">
      <alignment horizontal="left" wrapText="1"/>
    </xf>
    <xf numFmtId="49" fontId="0" fillId="0" borderId="1" xfId="0" applyNumberFormat="1" applyBorder="1" applyAlignment="1">
      <alignment horizontal="right" wrapText="1"/>
    </xf>
    <xf numFmtId="49" fontId="0" fillId="0" borderId="1" xfId="0" applyNumberFormat="1" applyBorder="1" applyAlignment="1">
      <alignment horizontal="center" wrapText="1"/>
    </xf>
    <xf numFmtId="0" fontId="0" fillId="0" borderId="0" xfId="0" applyBorder="1" applyAlignment="1">
      <alignment horizontal="right"/>
    </xf>
    <xf numFmtId="0" fontId="5" fillId="3" borderId="1" xfId="0" applyFont="1" applyFill="1" applyBorder="1" applyAlignment="1">
      <alignment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3" borderId="1" xfId="0" applyNumberFormat="1" applyFont="1" applyFill="1" applyBorder="1" applyAlignment="1">
      <alignment/>
    </xf>
    <xf numFmtId="49" fontId="5" fillId="3" borderId="1" xfId="0" applyNumberFormat="1" applyFont="1" applyFill="1" applyBorder="1" applyAlignment="1">
      <alignment/>
    </xf>
    <xf numFmtId="49" fontId="0" fillId="3" borderId="1" xfId="0" applyNumberFormat="1" applyFill="1" applyBorder="1" applyAlignment="1">
      <alignment/>
    </xf>
    <xf numFmtId="49" fontId="0" fillId="3" borderId="1" xfId="0" applyNumberFormat="1" applyFill="1" applyBorder="1" applyAlignment="1">
      <alignment horizontal="center"/>
    </xf>
    <xf numFmtId="49" fontId="5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49" fontId="0" fillId="0" borderId="1" xfId="0" applyNumberFormat="1" applyFill="1" applyBorder="1" applyAlignment="1">
      <alignment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right"/>
    </xf>
    <xf numFmtId="0" fontId="0" fillId="0" borderId="11" xfId="0" applyFont="1" applyBorder="1" applyAlignment="1">
      <alignment wrapText="1"/>
    </xf>
    <xf numFmtId="0" fontId="0" fillId="0" borderId="10" xfId="0" applyFont="1" applyBorder="1" applyAlignment="1">
      <alignment horizontal="right"/>
    </xf>
    <xf numFmtId="49" fontId="0" fillId="0" borderId="10" xfId="0" applyNumberFormat="1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 vertical="center" wrapText="1"/>
    </xf>
    <xf numFmtId="0" fontId="10" fillId="3" borderId="1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1" xfId="0" applyNumberFormat="1" applyFont="1" applyBorder="1" applyAlignment="1">
      <alignment/>
    </xf>
    <xf numFmtId="0" fontId="0" fillId="0" borderId="8" xfId="0" applyFont="1" applyBorder="1" applyAlignment="1">
      <alignment horizontal="center"/>
    </xf>
    <xf numFmtId="0" fontId="0" fillId="0" borderId="1" xfId="0" applyFont="1" applyFill="1" applyBorder="1" applyAlignment="1">
      <alignment wrapText="1"/>
    </xf>
    <xf numFmtId="0" fontId="5" fillId="3" borderId="22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left" vertical="center"/>
    </xf>
    <xf numFmtId="0" fontId="5" fillId="3" borderId="9" xfId="0" applyFont="1" applyFill="1" applyBorder="1" applyAlignment="1">
      <alignment horizontal="right"/>
    </xf>
    <xf numFmtId="0" fontId="5" fillId="3" borderId="8" xfId="0" applyFont="1" applyFill="1" applyBorder="1" applyAlignment="1">
      <alignment/>
    </xf>
    <xf numFmtId="49" fontId="5" fillId="3" borderId="37" xfId="0" applyNumberFormat="1" applyFont="1" applyFill="1" applyBorder="1" applyAlignment="1">
      <alignment horizontal="left"/>
    </xf>
    <xf numFmtId="49" fontId="5" fillId="3" borderId="8" xfId="0" applyNumberFormat="1" applyFont="1" applyFill="1" applyBorder="1" applyAlignment="1">
      <alignment horizontal="left"/>
    </xf>
    <xf numFmtId="0" fontId="5" fillId="3" borderId="14" xfId="0" applyNumberFormat="1" applyFont="1" applyFill="1" applyBorder="1" applyAlignment="1">
      <alignment/>
    </xf>
    <xf numFmtId="0" fontId="5" fillId="4" borderId="9" xfId="0" applyFont="1" applyFill="1" applyBorder="1" applyAlignment="1">
      <alignment horizontal="right"/>
    </xf>
    <xf numFmtId="0" fontId="5" fillId="4" borderId="8" xfId="0" applyFont="1" applyFill="1" applyBorder="1" applyAlignment="1">
      <alignment/>
    </xf>
    <xf numFmtId="49" fontId="5" fillId="4" borderId="37" xfId="0" applyNumberFormat="1" applyFont="1" applyFill="1" applyBorder="1" applyAlignment="1">
      <alignment horizontal="left"/>
    </xf>
    <xf numFmtId="49" fontId="5" fillId="4" borderId="8" xfId="0" applyNumberFormat="1" applyFont="1" applyFill="1" applyBorder="1" applyAlignment="1">
      <alignment horizontal="left"/>
    </xf>
    <xf numFmtId="0" fontId="5" fillId="4" borderId="14" xfId="0" applyNumberFormat="1" applyFont="1" applyFill="1" applyBorder="1" applyAlignment="1">
      <alignment/>
    </xf>
    <xf numFmtId="0" fontId="5" fillId="4" borderId="1" xfId="0" applyNumberFormat="1" applyFont="1" applyFill="1" applyBorder="1" applyAlignment="1">
      <alignment/>
    </xf>
    <xf numFmtId="0" fontId="5" fillId="4" borderId="1" xfId="0" applyFont="1" applyFill="1" applyBorder="1" applyAlignment="1">
      <alignment horizontal="right"/>
    </xf>
    <xf numFmtId="0" fontId="5" fillId="4" borderId="1" xfId="0" applyFont="1" applyFill="1" applyBorder="1" applyAlignment="1">
      <alignment/>
    </xf>
    <xf numFmtId="49" fontId="5" fillId="4" borderId="1" xfId="0" applyNumberFormat="1" applyFont="1" applyFill="1" applyBorder="1" applyAlignment="1">
      <alignment horizontal="left"/>
    </xf>
    <xf numFmtId="0" fontId="5" fillId="4" borderId="1" xfId="0" applyFont="1" applyFill="1" applyBorder="1" applyAlignment="1">
      <alignment wrapText="1"/>
    </xf>
    <xf numFmtId="0" fontId="5" fillId="4" borderId="1" xfId="0" applyFont="1" applyFill="1" applyBorder="1" applyAlignment="1">
      <alignment horizontal="left"/>
    </xf>
    <xf numFmtId="0" fontId="5" fillId="4" borderId="14" xfId="0" applyFont="1" applyFill="1" applyBorder="1" applyAlignment="1">
      <alignment/>
    </xf>
    <xf numFmtId="0" fontId="5" fillId="4" borderId="1" xfId="0" applyFont="1" applyFill="1" applyBorder="1" applyAlignment="1">
      <alignment horizontal="left" wrapText="1"/>
    </xf>
    <xf numFmtId="0" fontId="5" fillId="4" borderId="10" xfId="0" applyFont="1" applyFill="1" applyBorder="1" applyAlignment="1">
      <alignment horizontal="left"/>
    </xf>
    <xf numFmtId="0" fontId="5" fillId="4" borderId="0" xfId="0" applyFont="1" applyFill="1" applyBorder="1" applyAlignment="1">
      <alignment wrapText="1"/>
    </xf>
    <xf numFmtId="0" fontId="5" fillId="4" borderId="8" xfId="0" applyFont="1" applyFill="1" applyBorder="1" applyAlignment="1">
      <alignment horizontal="right"/>
    </xf>
    <xf numFmtId="0" fontId="5" fillId="4" borderId="11" xfId="0" applyFont="1" applyFill="1" applyBorder="1" applyAlignment="1">
      <alignment wrapText="1"/>
    </xf>
    <xf numFmtId="0" fontId="5" fillId="4" borderId="37" xfId="0" applyFont="1" applyFill="1" applyBorder="1" applyAlignment="1">
      <alignment horizontal="left"/>
    </xf>
    <xf numFmtId="0" fontId="5" fillId="4" borderId="8" xfId="0" applyFont="1" applyFill="1" applyBorder="1" applyAlignment="1">
      <alignment horizontal="left"/>
    </xf>
    <xf numFmtId="0" fontId="5" fillId="4" borderId="10" xfId="0" applyFont="1" applyFill="1" applyBorder="1" applyAlignment="1">
      <alignment horizontal="right"/>
    </xf>
    <xf numFmtId="0" fontId="5" fillId="4" borderId="10" xfId="0" applyFont="1" applyFill="1" applyBorder="1" applyAlignment="1">
      <alignment wrapText="1"/>
    </xf>
    <xf numFmtId="49" fontId="5" fillId="4" borderId="10" xfId="0" applyNumberFormat="1" applyFont="1" applyFill="1" applyBorder="1" applyAlignment="1">
      <alignment horizontal="left"/>
    </xf>
    <xf numFmtId="0" fontId="5" fillId="4" borderId="11" xfId="0" applyFont="1" applyFill="1" applyBorder="1" applyAlignment="1">
      <alignment/>
    </xf>
    <xf numFmtId="49" fontId="5" fillId="3" borderId="8" xfId="0" applyNumberFormat="1" applyFont="1" applyFill="1" applyBorder="1" applyAlignment="1">
      <alignment/>
    </xf>
    <xf numFmtId="49" fontId="0" fillId="3" borderId="8" xfId="0" applyNumberFormat="1" applyFill="1" applyBorder="1" applyAlignment="1">
      <alignment horizontal="left"/>
    </xf>
    <xf numFmtId="49" fontId="5" fillId="4" borderId="1" xfId="0" applyNumberFormat="1" applyFont="1" applyFill="1" applyBorder="1" applyAlignment="1">
      <alignment horizontal="center"/>
    </xf>
    <xf numFmtId="49" fontId="5" fillId="4" borderId="1" xfId="0" applyNumberFormat="1" applyFont="1" applyFill="1" applyBorder="1" applyAlignment="1">
      <alignment/>
    </xf>
    <xf numFmtId="49" fontId="0" fillId="4" borderId="1" xfId="0" applyNumberFormat="1" applyFill="1" applyBorder="1" applyAlignment="1">
      <alignment horizontal="left"/>
    </xf>
    <xf numFmtId="49" fontId="0" fillId="3" borderId="1" xfId="0" applyNumberFormat="1" applyFill="1" applyBorder="1" applyAlignment="1">
      <alignment horizontal="left"/>
    </xf>
    <xf numFmtId="0" fontId="0" fillId="0" borderId="0" xfId="0" applyFill="1" applyAlignment="1">
      <alignment/>
    </xf>
    <xf numFmtId="49" fontId="0" fillId="0" borderId="1" xfId="0" applyNumberFormat="1" applyFont="1" applyFill="1" applyBorder="1" applyAlignment="1">
      <alignment/>
    </xf>
    <xf numFmtId="49" fontId="0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49" fontId="5" fillId="4" borderId="1" xfId="0" applyNumberFormat="1" applyFont="1" applyFill="1" applyBorder="1" applyAlignment="1">
      <alignment/>
    </xf>
    <xf numFmtId="0" fontId="5" fillId="4" borderId="1" xfId="0" applyFont="1" applyFill="1" applyBorder="1" applyAlignment="1">
      <alignment/>
    </xf>
    <xf numFmtId="49" fontId="0" fillId="4" borderId="1" xfId="0" applyNumberFormat="1" applyFill="1" applyBorder="1" applyAlignment="1">
      <alignment/>
    </xf>
    <xf numFmtId="49" fontId="5" fillId="3" borderId="1" xfId="0" applyNumberFormat="1" applyFont="1" applyFill="1" applyBorder="1" applyAlignment="1">
      <alignment horizontal="center"/>
    </xf>
    <xf numFmtId="49" fontId="0" fillId="4" borderId="1" xfId="0" applyNumberFormat="1" applyFill="1" applyBorder="1" applyAlignment="1">
      <alignment horizontal="center"/>
    </xf>
    <xf numFmtId="49" fontId="5" fillId="4" borderId="1" xfId="0" applyNumberFormat="1" applyFont="1" applyFill="1" applyBorder="1" applyAlignment="1">
      <alignment horizontal="center" wrapText="1"/>
    </xf>
    <xf numFmtId="49" fontId="0" fillId="0" borderId="1" xfId="0" applyNumberFormat="1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left" wrapText="1"/>
    </xf>
    <xf numFmtId="0" fontId="0" fillId="4" borderId="0" xfId="0" applyFill="1" applyAlignment="1">
      <alignment/>
    </xf>
    <xf numFmtId="0" fontId="0" fillId="2" borderId="1" xfId="0" applyNumberFormat="1" applyFont="1" applyFill="1" applyBorder="1" applyAlignment="1">
      <alignment/>
    </xf>
    <xf numFmtId="0" fontId="0" fillId="4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0" fontId="0" fillId="2" borderId="11" xfId="0" applyFont="1" applyFill="1" applyBorder="1" applyAlignment="1">
      <alignment wrapText="1"/>
    </xf>
    <xf numFmtId="0" fontId="0" fillId="2" borderId="8" xfId="0" applyFont="1" applyFill="1" applyBorder="1" applyAlignment="1">
      <alignment horizontal="right"/>
    </xf>
    <xf numFmtId="0" fontId="0" fillId="2" borderId="1" xfId="0" applyFont="1" applyFill="1" applyBorder="1" applyAlignment="1">
      <alignment horizontal="left"/>
    </xf>
    <xf numFmtId="0" fontId="0" fillId="2" borderId="14" xfId="0" applyNumberFormat="1" applyFont="1" applyFill="1" applyBorder="1" applyAlignment="1">
      <alignment/>
    </xf>
    <xf numFmtId="0" fontId="0" fillId="0" borderId="39" xfId="0" applyBorder="1" applyAlignment="1">
      <alignment horizontal="center"/>
    </xf>
    <xf numFmtId="0" fontId="0" fillId="2" borderId="1" xfId="0" applyFont="1" applyFill="1" applyBorder="1" applyAlignment="1">
      <alignment horizontal="right"/>
    </xf>
    <xf numFmtId="0" fontId="0" fillId="2" borderId="1" xfId="0" applyFont="1" applyFill="1" applyBorder="1" applyAlignment="1">
      <alignment wrapText="1"/>
    </xf>
    <xf numFmtId="49" fontId="0" fillId="2" borderId="1" xfId="0" applyNumberFormat="1" applyFont="1" applyFill="1" applyBorder="1" applyAlignment="1">
      <alignment horizontal="left"/>
    </xf>
    <xf numFmtId="0" fontId="0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0" fontId="3" fillId="0" borderId="40" xfId="0" applyFont="1" applyBorder="1" applyAlignment="1">
      <alignment horizontal="left" wrapText="1"/>
    </xf>
    <xf numFmtId="165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41" fontId="3" fillId="0" borderId="0" xfId="0" applyNumberFormat="1" applyFont="1" applyAlignment="1">
      <alignment/>
    </xf>
    <xf numFmtId="165" fontId="7" fillId="0" borderId="1" xfId="0" applyNumberFormat="1" applyFont="1" applyBorder="1" applyAlignment="1">
      <alignment horizontal="center"/>
    </xf>
    <xf numFmtId="0" fontId="0" fillId="2" borderId="37" xfId="0" applyFont="1" applyFill="1" applyBorder="1" applyAlignment="1">
      <alignment horizontal="left"/>
    </xf>
    <xf numFmtId="0" fontId="0" fillId="2" borderId="8" xfId="0" applyFont="1" applyFill="1" applyBorder="1" applyAlignment="1">
      <alignment horizontal="left"/>
    </xf>
    <xf numFmtId="49" fontId="0" fillId="2" borderId="1" xfId="0" applyNumberFormat="1" applyFont="1" applyFill="1" applyBorder="1" applyAlignment="1">
      <alignment/>
    </xf>
    <xf numFmtId="0" fontId="0" fillId="0" borderId="41" xfId="0" applyBorder="1" applyAlignment="1">
      <alignment/>
    </xf>
    <xf numFmtId="0" fontId="0" fillId="0" borderId="0" xfId="0" applyBorder="1" applyAlignment="1">
      <alignment wrapText="1"/>
    </xf>
    <xf numFmtId="0" fontId="7" fillId="0" borderId="27" xfId="0" applyFont="1" applyBorder="1" applyAlignment="1">
      <alignment/>
    </xf>
    <xf numFmtId="0" fontId="5" fillId="0" borderId="1" xfId="0" applyFont="1" applyBorder="1" applyAlignment="1">
      <alignment horizontal="right"/>
    </xf>
    <xf numFmtId="0" fontId="5" fillId="0" borderId="1" xfId="0" applyFont="1" applyBorder="1" applyAlignment="1">
      <alignment wrapText="1"/>
    </xf>
    <xf numFmtId="0" fontId="5" fillId="0" borderId="37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14" xfId="0" applyNumberFormat="1" applyFont="1" applyBorder="1" applyAlignment="1">
      <alignment/>
    </xf>
    <xf numFmtId="0" fontId="0" fillId="0" borderId="0" xfId="0" applyFont="1" applyAlignment="1">
      <alignment horizontal="right"/>
    </xf>
    <xf numFmtId="49" fontId="0" fillId="4" borderId="1" xfId="0" applyNumberFormat="1" applyFont="1" applyFill="1" applyBorder="1" applyAlignment="1">
      <alignment horizontal="center"/>
    </xf>
    <xf numFmtId="49" fontId="0" fillId="4" borderId="1" xfId="0" applyNumberFormat="1" applyFont="1" applyFill="1" applyBorder="1" applyAlignment="1">
      <alignment horizontal="left"/>
    </xf>
    <xf numFmtId="0" fontId="0" fillId="4" borderId="1" xfId="0" applyFont="1" applyFill="1" applyBorder="1" applyAlignment="1">
      <alignment/>
    </xf>
    <xf numFmtId="0" fontId="0" fillId="3" borderId="1" xfId="0" applyFont="1" applyFill="1" applyBorder="1" applyAlignment="1">
      <alignment horizontal="right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5" fillId="0" borderId="0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wrapText="1"/>
    </xf>
    <xf numFmtId="0" fontId="0" fillId="2" borderId="0" xfId="0" applyFont="1" applyFill="1" applyAlignment="1">
      <alignment/>
    </xf>
    <xf numFmtId="0" fontId="5" fillId="4" borderId="1" xfId="0" applyFont="1" applyFill="1" applyBorder="1" applyAlignment="1">
      <alignment/>
    </xf>
    <xf numFmtId="0" fontId="5" fillId="4" borderId="1" xfId="0" applyFont="1" applyFill="1" applyBorder="1" applyAlignment="1">
      <alignment wrapText="1"/>
    </xf>
    <xf numFmtId="49" fontId="0" fillId="4" borderId="1" xfId="0" applyNumberFormat="1" applyFont="1" applyFill="1" applyBorder="1" applyAlignment="1">
      <alignment horizontal="left"/>
    </xf>
    <xf numFmtId="0" fontId="0" fillId="4" borderId="14" xfId="0" applyNumberFormat="1" applyFont="1" applyFill="1" applyBorder="1" applyAlignment="1">
      <alignment/>
    </xf>
    <xf numFmtId="49" fontId="5" fillId="4" borderId="1" xfId="0" applyNumberFormat="1" applyFont="1" applyFill="1" applyBorder="1" applyAlignment="1">
      <alignment horizontal="left"/>
    </xf>
    <xf numFmtId="49" fontId="0" fillId="2" borderId="1" xfId="0" applyNumberFormat="1" applyFont="1" applyFill="1" applyBorder="1" applyAlignment="1">
      <alignment horizontal="left"/>
    </xf>
    <xf numFmtId="0" fontId="0" fillId="2" borderId="14" xfId="0" applyNumberFormat="1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2" borderId="1" xfId="0" applyFont="1" applyFill="1" applyBorder="1" applyAlignment="1">
      <alignment wrapText="1"/>
    </xf>
    <xf numFmtId="0" fontId="0" fillId="4" borderId="1" xfId="0" applyNumberFormat="1" applyFont="1" applyFill="1" applyBorder="1" applyAlignment="1">
      <alignment/>
    </xf>
    <xf numFmtId="0" fontId="0" fillId="2" borderId="1" xfId="0" applyNumberFormat="1" applyFont="1" applyFill="1" applyBorder="1" applyAlignment="1">
      <alignment/>
    </xf>
    <xf numFmtId="0" fontId="0" fillId="2" borderId="0" xfId="0" applyNumberFormat="1" applyFont="1" applyFill="1" applyBorder="1" applyAlignment="1">
      <alignment/>
    </xf>
    <xf numFmtId="0" fontId="3" fillId="0" borderId="8" xfId="0" applyFont="1" applyBorder="1" applyAlignment="1">
      <alignment horizontal="left" wrapText="1"/>
    </xf>
    <xf numFmtId="49" fontId="0" fillId="2" borderId="1" xfId="0" applyNumberFormat="1" applyFont="1" applyFill="1" applyBorder="1" applyAlignment="1">
      <alignment/>
    </xf>
    <xf numFmtId="0" fontId="0" fillId="2" borderId="1" xfId="0" applyFont="1" applyFill="1" applyBorder="1" applyAlignment="1">
      <alignment horizontal="right"/>
    </xf>
    <xf numFmtId="0" fontId="0" fillId="2" borderId="0" xfId="0" applyFill="1" applyAlignment="1">
      <alignment/>
    </xf>
    <xf numFmtId="0" fontId="3" fillId="0" borderId="30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9" fillId="0" borderId="8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11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41" fontId="9" fillId="0" borderId="10" xfId="0" applyNumberFormat="1" applyFont="1" applyBorder="1" applyAlignment="1">
      <alignment horizontal="center"/>
    </xf>
    <xf numFmtId="41" fontId="9" fillId="0" borderId="1" xfId="0" applyNumberFormat="1" applyFont="1" applyBorder="1" applyAlignment="1">
      <alignment horizontal="center"/>
    </xf>
    <xf numFmtId="41" fontId="9" fillId="0" borderId="44" xfId="0" applyNumberFormat="1" applyFont="1" applyBorder="1" applyAlignment="1">
      <alignment horizontal="center"/>
    </xf>
    <xf numFmtId="41" fontId="9" fillId="0" borderId="0" xfId="0" applyNumberFormat="1" applyFont="1" applyBorder="1" applyAlignment="1">
      <alignment horizontal="center"/>
    </xf>
    <xf numFmtId="41" fontId="9" fillId="0" borderId="3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41" fontId="11" fillId="0" borderId="44" xfId="0" applyNumberFormat="1" applyFont="1" applyBorder="1" applyAlignment="1">
      <alignment horizontal="center"/>
    </xf>
    <xf numFmtId="41" fontId="11" fillId="0" borderId="0" xfId="0" applyNumberFormat="1" applyFont="1" applyBorder="1" applyAlignment="1">
      <alignment horizontal="center"/>
    </xf>
    <xf numFmtId="41" fontId="9" fillId="0" borderId="40" xfId="0" applyNumberFormat="1" applyFont="1" applyBorder="1" applyAlignment="1">
      <alignment horizontal="center"/>
    </xf>
    <xf numFmtId="41" fontId="9" fillId="0" borderId="28" xfId="0" applyNumberFormat="1" applyFont="1" applyBorder="1" applyAlignment="1">
      <alignment horizontal="center"/>
    </xf>
    <xf numFmtId="41" fontId="9" fillId="0" borderId="37" xfId="0" applyNumberFormat="1" applyFont="1" applyBorder="1" applyAlignment="1">
      <alignment horizontal="center"/>
    </xf>
    <xf numFmtId="41" fontId="9" fillId="0" borderId="8" xfId="0" applyNumberFormat="1" applyFont="1" applyBorder="1" applyAlignment="1">
      <alignment horizontal="center"/>
    </xf>
    <xf numFmtId="41" fontId="11" fillId="0" borderId="1" xfId="0" applyNumberFormat="1" applyFont="1" applyBorder="1" applyAlignment="1">
      <alignment horizontal="center"/>
    </xf>
    <xf numFmtId="41" fontId="11" fillId="0" borderId="8" xfId="0" applyNumberFormat="1" applyFont="1" applyBorder="1" applyAlignment="1">
      <alignment horizontal="center"/>
    </xf>
    <xf numFmtId="41" fontId="9" fillId="0" borderId="8" xfId="0" applyNumberFormat="1" applyFont="1" applyBorder="1" applyAlignment="1">
      <alignment horizont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wrapText="1"/>
    </xf>
    <xf numFmtId="0" fontId="9" fillId="0" borderId="1" xfId="0" applyFont="1" applyBorder="1" applyAlignment="1">
      <alignment/>
    </xf>
    <xf numFmtId="0" fontId="5" fillId="2" borderId="1" xfId="0" applyFont="1" applyFill="1" applyBorder="1" applyAlignment="1">
      <alignment/>
    </xf>
    <xf numFmtId="49" fontId="5" fillId="2" borderId="1" xfId="0" applyNumberFormat="1" applyFont="1" applyFill="1" applyBorder="1" applyAlignment="1">
      <alignment horizontal="center"/>
    </xf>
    <xf numFmtId="49" fontId="0" fillId="2" borderId="1" xfId="0" applyNumberFormat="1" applyFont="1" applyFill="1" applyBorder="1" applyAlignment="1">
      <alignment horizontal="center"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  <xf numFmtId="41" fontId="9" fillId="0" borderId="8" xfId="0" applyNumberFormat="1" applyFont="1" applyBorder="1" applyAlignment="1">
      <alignment wrapText="1"/>
    </xf>
    <xf numFmtId="41" fontId="9" fillId="0" borderId="8" xfId="0" applyNumberFormat="1" applyFont="1" applyBorder="1" applyAlignment="1">
      <alignment horizontal="left"/>
    </xf>
    <xf numFmtId="41" fontId="11" fillId="0" borderId="1" xfId="0" applyNumberFormat="1" applyFont="1" applyBorder="1" applyAlignment="1">
      <alignment horizontal="left"/>
    </xf>
    <xf numFmtId="41" fontId="11" fillId="0" borderId="8" xfId="0" applyNumberFormat="1" applyFont="1" applyBorder="1" applyAlignment="1">
      <alignment horizontal="left"/>
    </xf>
    <xf numFmtId="41" fontId="9" fillId="0" borderId="10" xfId="0" applyNumberFormat="1" applyFont="1" applyBorder="1" applyAlignment="1">
      <alignment horizontal="left"/>
    </xf>
    <xf numFmtId="41" fontId="11" fillId="0" borderId="10" xfId="0" applyNumberFormat="1" applyFont="1" applyBorder="1" applyAlignment="1">
      <alignment horizontal="left"/>
    </xf>
    <xf numFmtId="41" fontId="9" fillId="0" borderId="1" xfId="0" applyNumberFormat="1" applyFont="1" applyBorder="1" applyAlignment="1">
      <alignment horizontal="left"/>
    </xf>
    <xf numFmtId="41" fontId="9" fillId="0" borderId="30" xfId="0" applyNumberFormat="1" applyFont="1" applyBorder="1" applyAlignment="1">
      <alignment horizontal="left"/>
    </xf>
    <xf numFmtId="0" fontId="9" fillId="0" borderId="0" xfId="0" applyFont="1" applyAlignment="1">
      <alignment horizontal="left"/>
    </xf>
    <xf numFmtId="41" fontId="11" fillId="0" borderId="44" xfId="0" applyNumberFormat="1" applyFont="1" applyBorder="1" applyAlignment="1">
      <alignment horizontal="left"/>
    </xf>
    <xf numFmtId="0" fontId="0" fillId="3" borderId="1" xfId="0" applyFont="1" applyFill="1" applyBorder="1" applyAlignment="1">
      <alignment horizontal="left"/>
    </xf>
    <xf numFmtId="49" fontId="0" fillId="3" borderId="1" xfId="0" applyNumberFormat="1" applyFont="1" applyFill="1" applyBorder="1" applyAlignment="1">
      <alignment horizontal="left"/>
    </xf>
    <xf numFmtId="0" fontId="0" fillId="4" borderId="1" xfId="0" applyFont="1" applyFill="1" applyBorder="1" applyAlignment="1">
      <alignment horizontal="right"/>
    </xf>
    <xf numFmtId="0" fontId="0" fillId="4" borderId="1" xfId="0" applyFont="1" applyFill="1" applyBorder="1" applyAlignment="1">
      <alignment wrapText="1"/>
    </xf>
    <xf numFmtId="0" fontId="3" fillId="0" borderId="1" xfId="0" applyFont="1" applyBorder="1" applyAlignment="1">
      <alignment horizontal="left"/>
    </xf>
    <xf numFmtId="0" fontId="0" fillId="0" borderId="0" xfId="0" applyAlignment="1">
      <alignment horizontal="center" wrapText="1"/>
    </xf>
    <xf numFmtId="0" fontId="12" fillId="0" borderId="0" xfId="0" applyFont="1" applyAlignment="1">
      <alignment/>
    </xf>
    <xf numFmtId="0" fontId="4" fillId="0" borderId="36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/>
    </xf>
    <xf numFmtId="0" fontId="12" fillId="0" borderId="45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46" xfId="0" applyFont="1" applyFill="1" applyBorder="1" applyAlignment="1">
      <alignment horizontal="center"/>
    </xf>
    <xf numFmtId="0" fontId="4" fillId="3" borderId="37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right"/>
    </xf>
    <xf numFmtId="49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right"/>
    </xf>
    <xf numFmtId="0" fontId="12" fillId="0" borderId="1" xfId="0" applyFont="1" applyBorder="1" applyAlignment="1">
      <alignment horizontal="center" wrapText="1"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right"/>
    </xf>
    <xf numFmtId="0" fontId="4" fillId="0" borderId="14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49" fontId="4" fillId="3" borderId="8" xfId="0" applyNumberFormat="1" applyFont="1" applyFill="1" applyBorder="1" applyAlignment="1">
      <alignment/>
    </xf>
    <xf numFmtId="0" fontId="4" fillId="3" borderId="8" xfId="0" applyFont="1" applyFill="1" applyBorder="1" applyAlignment="1">
      <alignment wrapText="1"/>
    </xf>
    <xf numFmtId="0" fontId="4" fillId="3" borderId="8" xfId="0" applyFont="1" applyFill="1" applyBorder="1" applyAlignment="1">
      <alignment/>
    </xf>
    <xf numFmtId="0" fontId="4" fillId="3" borderId="8" xfId="0" applyFont="1" applyFill="1" applyBorder="1" applyAlignment="1">
      <alignment horizontal="right"/>
    </xf>
    <xf numFmtId="49" fontId="12" fillId="0" borderId="8" xfId="0" applyNumberFormat="1" applyFont="1" applyBorder="1" applyAlignment="1">
      <alignment/>
    </xf>
    <xf numFmtId="0" fontId="12" fillId="0" borderId="8" xfId="0" applyFont="1" applyBorder="1" applyAlignment="1">
      <alignment wrapText="1"/>
    </xf>
    <xf numFmtId="0" fontId="12" fillId="0" borderId="8" xfId="0" applyFont="1" applyBorder="1" applyAlignment="1">
      <alignment/>
    </xf>
    <xf numFmtId="0" fontId="12" fillId="0" borderId="8" xfId="0" applyFont="1" applyBorder="1" applyAlignment="1">
      <alignment horizontal="right"/>
    </xf>
    <xf numFmtId="49" fontId="4" fillId="0" borderId="10" xfId="0" applyNumberFormat="1" applyFont="1" applyBorder="1" applyAlignment="1">
      <alignment/>
    </xf>
    <xf numFmtId="49" fontId="4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right"/>
    </xf>
    <xf numFmtId="49" fontId="12" fillId="0" borderId="11" xfId="0" applyNumberFormat="1" applyFont="1" applyBorder="1" applyAlignment="1">
      <alignment/>
    </xf>
    <xf numFmtId="49" fontId="12" fillId="0" borderId="10" xfId="0" applyNumberFormat="1" applyFont="1" applyBorder="1" applyAlignment="1">
      <alignment/>
    </xf>
    <xf numFmtId="49" fontId="12" fillId="0" borderId="40" xfId="0" applyNumberFormat="1" applyFont="1" applyBorder="1" applyAlignment="1">
      <alignment/>
    </xf>
    <xf numFmtId="0" fontId="12" fillId="0" borderId="1" xfId="0" applyFont="1" applyBorder="1" applyAlignment="1">
      <alignment wrapText="1"/>
    </xf>
    <xf numFmtId="0" fontId="12" fillId="0" borderId="1" xfId="0" applyFont="1" applyBorder="1" applyAlignment="1">
      <alignment/>
    </xf>
    <xf numFmtId="49" fontId="12" fillId="0" borderId="6" xfId="0" applyNumberFormat="1" applyFont="1" applyBorder="1" applyAlignment="1">
      <alignment/>
    </xf>
    <xf numFmtId="49" fontId="12" fillId="0" borderId="30" xfId="0" applyNumberFormat="1" applyFont="1" applyBorder="1" applyAlignment="1">
      <alignment/>
    </xf>
    <xf numFmtId="49" fontId="12" fillId="0" borderId="40" xfId="0" applyNumberFormat="1" applyFont="1" applyBorder="1" applyAlignment="1">
      <alignment wrapText="1"/>
    </xf>
    <xf numFmtId="0" fontId="12" fillId="0" borderId="40" xfId="0" applyFont="1" applyBorder="1" applyAlignment="1">
      <alignment horizontal="left"/>
    </xf>
    <xf numFmtId="49" fontId="12" fillId="0" borderId="1" xfId="0" applyNumberFormat="1" applyFont="1" applyBorder="1" applyAlignment="1">
      <alignment/>
    </xf>
    <xf numFmtId="49" fontId="12" fillId="0" borderId="9" xfId="0" applyNumberFormat="1" applyFont="1" applyBorder="1" applyAlignment="1">
      <alignment/>
    </xf>
    <xf numFmtId="49" fontId="4" fillId="0" borderId="8" xfId="0" applyNumberFormat="1" applyFont="1" applyBorder="1" applyAlignment="1">
      <alignment/>
    </xf>
    <xf numFmtId="49" fontId="4" fillId="3" borderId="1" xfId="0" applyNumberFormat="1" applyFont="1" applyFill="1" applyBorder="1" applyAlignment="1">
      <alignment/>
    </xf>
    <xf numFmtId="0" fontId="4" fillId="3" borderId="1" xfId="0" applyFont="1" applyFill="1" applyBorder="1" applyAlignment="1">
      <alignment wrapText="1"/>
    </xf>
    <xf numFmtId="0" fontId="4" fillId="3" borderId="1" xfId="0" applyFont="1" applyFill="1" applyBorder="1" applyAlignment="1">
      <alignment/>
    </xf>
    <xf numFmtId="49" fontId="12" fillId="2" borderId="1" xfId="0" applyNumberFormat="1" applyFont="1" applyFill="1" applyBorder="1" applyAlignment="1">
      <alignment/>
    </xf>
    <xf numFmtId="0" fontId="12" fillId="2" borderId="1" xfId="0" applyFont="1" applyFill="1" applyBorder="1" applyAlignment="1">
      <alignment/>
    </xf>
    <xf numFmtId="0" fontId="12" fillId="2" borderId="1" xfId="0" applyFont="1" applyFill="1" applyBorder="1" applyAlignment="1">
      <alignment horizontal="right"/>
    </xf>
    <xf numFmtId="49" fontId="4" fillId="0" borderId="30" xfId="0" applyNumberFormat="1" applyFont="1" applyBorder="1" applyAlignment="1">
      <alignment/>
    </xf>
    <xf numFmtId="49" fontId="12" fillId="0" borderId="47" xfId="0" applyNumberFormat="1" applyFont="1" applyBorder="1" applyAlignment="1">
      <alignment/>
    </xf>
    <xf numFmtId="0" fontId="12" fillId="0" borderId="30" xfId="0" applyFont="1" applyBorder="1" applyAlignment="1">
      <alignment wrapText="1"/>
    </xf>
    <xf numFmtId="0" fontId="12" fillId="0" borderId="30" xfId="0" applyFont="1" applyBorder="1" applyAlignment="1">
      <alignment/>
    </xf>
    <xf numFmtId="0" fontId="12" fillId="0" borderId="30" xfId="0" applyFont="1" applyBorder="1" applyAlignment="1">
      <alignment horizontal="right"/>
    </xf>
    <xf numFmtId="49" fontId="4" fillId="3" borderId="30" xfId="0" applyNumberFormat="1" applyFont="1" applyFill="1" applyBorder="1" applyAlignment="1">
      <alignment/>
    </xf>
    <xf numFmtId="49" fontId="4" fillId="0" borderId="11" xfId="0" applyNumberFormat="1" applyFont="1" applyBorder="1" applyAlignment="1">
      <alignment/>
    </xf>
    <xf numFmtId="49" fontId="4" fillId="0" borderId="6" xfId="0" applyNumberFormat="1" applyFont="1" applyBorder="1" applyAlignment="1">
      <alignment/>
    </xf>
    <xf numFmtId="49" fontId="12" fillId="0" borderId="44" xfId="0" applyNumberFormat="1" applyFont="1" applyBorder="1" applyAlignment="1">
      <alignment/>
    </xf>
    <xf numFmtId="0" fontId="12" fillId="0" borderId="10" xfId="0" applyFont="1" applyBorder="1" applyAlignment="1">
      <alignment/>
    </xf>
    <xf numFmtId="49" fontId="4" fillId="0" borderId="40" xfId="0" applyNumberFormat="1" applyFont="1" applyBorder="1" applyAlignment="1">
      <alignment wrapText="1"/>
    </xf>
    <xf numFmtId="0" fontId="4" fillId="0" borderId="1" xfId="0" applyFont="1" applyBorder="1" applyAlignment="1">
      <alignment horizontal="right" wrapText="1"/>
    </xf>
    <xf numFmtId="0" fontId="12" fillId="0" borderId="1" xfId="0" applyFont="1" applyBorder="1" applyAlignment="1">
      <alignment horizontal="right" wrapText="1"/>
    </xf>
    <xf numFmtId="0" fontId="12" fillId="0" borderId="10" xfId="0" applyFont="1" applyBorder="1" applyAlignment="1">
      <alignment horizontal="right" wrapText="1"/>
    </xf>
    <xf numFmtId="49" fontId="12" fillId="0" borderId="37" xfId="0" applyNumberFormat="1" applyFont="1" applyBorder="1" applyAlignment="1">
      <alignment/>
    </xf>
    <xf numFmtId="0" fontId="12" fillId="0" borderId="8" xfId="0" applyFont="1" applyBorder="1" applyAlignment="1">
      <alignment horizontal="right" wrapText="1"/>
    </xf>
    <xf numFmtId="49" fontId="4" fillId="0" borderId="9" xfId="0" applyNumberFormat="1" applyFont="1" applyBorder="1" applyAlignment="1">
      <alignment/>
    </xf>
    <xf numFmtId="49" fontId="4" fillId="3" borderId="14" xfId="0" applyNumberFormat="1" applyFont="1" applyFill="1" applyBorder="1" applyAlignment="1">
      <alignment/>
    </xf>
    <xf numFmtId="49" fontId="4" fillId="3" borderId="40" xfId="0" applyNumberFormat="1" applyFont="1" applyFill="1" applyBorder="1" applyAlignment="1">
      <alignment/>
    </xf>
    <xf numFmtId="0" fontId="12" fillId="3" borderId="1" xfId="0" applyFont="1" applyFill="1" applyBorder="1" applyAlignment="1">
      <alignment horizontal="right" wrapText="1"/>
    </xf>
    <xf numFmtId="0" fontId="4" fillId="3" borderId="1" xfId="0" applyFont="1" applyFill="1" applyBorder="1" applyAlignment="1">
      <alignment horizontal="right" wrapText="1"/>
    </xf>
    <xf numFmtId="0" fontId="4" fillId="0" borderId="1" xfId="0" applyFont="1" applyBorder="1" applyAlignment="1">
      <alignment wrapText="1"/>
    </xf>
    <xf numFmtId="49" fontId="4" fillId="0" borderId="44" xfId="0" applyNumberFormat="1" applyFont="1" applyBorder="1" applyAlignment="1">
      <alignment/>
    </xf>
    <xf numFmtId="49" fontId="4" fillId="0" borderId="47" xfId="0" applyNumberFormat="1" applyFont="1" applyBorder="1" applyAlignment="1">
      <alignment/>
    </xf>
    <xf numFmtId="49" fontId="4" fillId="0" borderId="37" xfId="0" applyNumberFormat="1" applyFont="1" applyBorder="1" applyAlignment="1">
      <alignment/>
    </xf>
    <xf numFmtId="0" fontId="4" fillId="3" borderId="7" xfId="0" applyFont="1" applyFill="1" applyBorder="1" applyAlignment="1">
      <alignment/>
    </xf>
    <xf numFmtId="0" fontId="12" fillId="0" borderId="0" xfId="0" applyFont="1" applyAlignment="1">
      <alignment horizontal="center" wrapText="1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9" xfId="0" applyFont="1" applyBorder="1" applyAlignment="1">
      <alignment horizontal="right"/>
    </xf>
    <xf numFmtId="0" fontId="4" fillId="0" borderId="8" xfId="0" applyFont="1" applyBorder="1" applyAlignment="1">
      <alignment horizontal="right"/>
    </xf>
    <xf numFmtId="0" fontId="12" fillId="0" borderId="40" xfId="0" applyFont="1" applyBorder="1" applyAlignment="1">
      <alignment horizontal="center"/>
    </xf>
    <xf numFmtId="0" fontId="12" fillId="0" borderId="1" xfId="0" applyFont="1" applyBorder="1" applyAlignment="1">
      <alignment horizontal="left" wrapText="1"/>
    </xf>
    <xf numFmtId="0" fontId="12" fillId="0" borderId="1" xfId="0" applyFont="1" applyBorder="1" applyAlignment="1">
      <alignment/>
    </xf>
    <xf numFmtId="165" fontId="12" fillId="0" borderId="1" xfId="0" applyNumberFormat="1" applyFont="1" applyBorder="1" applyAlignment="1">
      <alignment horizontal="right"/>
    </xf>
    <xf numFmtId="0" fontId="4" fillId="3" borderId="1" xfId="0" applyFont="1" applyFill="1" applyBorder="1" applyAlignment="1">
      <alignment horizontal="left" wrapText="1"/>
    </xf>
    <xf numFmtId="0" fontId="4" fillId="3" borderId="1" xfId="0" applyFont="1" applyFill="1" applyBorder="1" applyAlignment="1">
      <alignment/>
    </xf>
    <xf numFmtId="165" fontId="4" fillId="3" borderId="1" xfId="0" applyNumberFormat="1" applyFont="1" applyFill="1" applyBorder="1" applyAlignment="1">
      <alignment horizontal="right"/>
    </xf>
    <xf numFmtId="0" fontId="12" fillId="0" borderId="40" xfId="0" applyFont="1" applyBorder="1" applyAlignment="1">
      <alignment horizontal="right"/>
    </xf>
    <xf numFmtId="0" fontId="12" fillId="0" borderId="40" xfId="0" applyFont="1" applyBorder="1" applyAlignment="1">
      <alignment horizontal="right" wrapText="1"/>
    </xf>
    <xf numFmtId="0" fontId="12" fillId="0" borderId="44" xfId="0" applyFont="1" applyBorder="1" applyAlignment="1">
      <alignment horizontal="right"/>
    </xf>
    <xf numFmtId="0" fontId="12" fillId="0" borderId="10" xfId="0" applyFont="1" applyBorder="1" applyAlignment="1">
      <alignment horizontal="left" wrapText="1"/>
    </xf>
    <xf numFmtId="0" fontId="12" fillId="0" borderId="10" xfId="0" applyFont="1" applyBorder="1" applyAlignment="1">
      <alignment/>
    </xf>
    <xf numFmtId="165" fontId="12" fillId="0" borderId="10" xfId="0" applyNumberFormat="1" applyFont="1" applyBorder="1" applyAlignment="1">
      <alignment horizontal="right"/>
    </xf>
    <xf numFmtId="0" fontId="12" fillId="0" borderId="37" xfId="0" applyFont="1" applyBorder="1" applyAlignment="1">
      <alignment horizontal="right"/>
    </xf>
    <xf numFmtId="0" fontId="12" fillId="0" borderId="8" xfId="0" applyFont="1" applyBorder="1" applyAlignment="1">
      <alignment horizontal="left" wrapText="1"/>
    </xf>
    <xf numFmtId="0" fontId="12" fillId="0" borderId="8" xfId="0" applyFont="1" applyBorder="1" applyAlignment="1">
      <alignment/>
    </xf>
    <xf numFmtId="165" fontId="12" fillId="0" borderId="8" xfId="0" applyNumberFormat="1" applyFont="1" applyBorder="1" applyAlignment="1">
      <alignment horizontal="right"/>
    </xf>
    <xf numFmtId="165" fontId="4" fillId="3" borderId="1" xfId="0" applyNumberFormat="1" applyFont="1" applyFill="1" applyBorder="1" applyAlignment="1">
      <alignment/>
    </xf>
    <xf numFmtId="49" fontId="12" fillId="0" borderId="0" xfId="0" applyNumberFormat="1" applyFont="1" applyAlignment="1">
      <alignment/>
    </xf>
    <xf numFmtId="0" fontId="4" fillId="0" borderId="0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left" shrinkToFit="1"/>
    </xf>
    <xf numFmtId="0" fontId="5" fillId="3" borderId="1" xfId="0" applyFont="1" applyFill="1" applyBorder="1" applyAlignment="1">
      <alignment horizontal="left" wrapText="1"/>
    </xf>
    <xf numFmtId="0" fontId="0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wrapText="1"/>
    </xf>
    <xf numFmtId="49" fontId="5" fillId="3" borderId="1" xfId="0" applyNumberFormat="1" applyFont="1" applyFill="1" applyBorder="1" applyAlignment="1">
      <alignment horizontal="left" wrapText="1"/>
    </xf>
    <xf numFmtId="49" fontId="3" fillId="2" borderId="1" xfId="0" applyNumberFormat="1" applyFont="1" applyFill="1" applyBorder="1" applyAlignment="1">
      <alignment horizontal="left" wrapText="1"/>
    </xf>
    <xf numFmtId="49" fontId="0" fillId="2" borderId="1" xfId="0" applyNumberFormat="1" applyFont="1" applyFill="1" applyBorder="1" applyAlignment="1">
      <alignment horizontal="left" wrapText="1"/>
    </xf>
    <xf numFmtId="49" fontId="3" fillId="0" borderId="1" xfId="0" applyNumberFormat="1" applyFont="1" applyBorder="1" applyAlignment="1">
      <alignment horizontal="left"/>
    </xf>
    <xf numFmtId="49" fontId="0" fillId="0" borderId="1" xfId="0" applyNumberFormat="1" applyBorder="1" applyAlignment="1">
      <alignment wrapText="1"/>
    </xf>
    <xf numFmtId="49" fontId="5" fillId="3" borderId="1" xfId="0" applyNumberFormat="1" applyFont="1" applyFill="1" applyBorder="1" applyAlignment="1">
      <alignment wrapText="1"/>
    </xf>
    <xf numFmtId="49" fontId="3" fillId="0" borderId="1" xfId="0" applyNumberFormat="1" applyFont="1" applyBorder="1" applyAlignment="1">
      <alignment wrapText="1"/>
    </xf>
    <xf numFmtId="49" fontId="5" fillId="0" borderId="1" xfId="0" applyNumberFormat="1" applyFont="1" applyBorder="1" applyAlignment="1">
      <alignment wrapText="1"/>
    </xf>
    <xf numFmtId="49" fontId="3" fillId="0" borderId="1" xfId="0" applyNumberFormat="1" applyFont="1" applyBorder="1" applyAlignment="1">
      <alignment/>
    </xf>
    <xf numFmtId="0" fontId="6" fillId="0" borderId="0" xfId="0" applyFont="1" applyAlignment="1">
      <alignment horizontal="center" wrapText="1"/>
    </xf>
    <xf numFmtId="0" fontId="5" fillId="0" borderId="7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5" fillId="0" borderId="50" xfId="0" applyFont="1" applyBorder="1" applyAlignment="1">
      <alignment/>
    </xf>
    <xf numFmtId="0" fontId="5" fillId="0" borderId="2" xfId="0" applyFont="1" applyBorder="1" applyAlignment="1">
      <alignment/>
    </xf>
    <xf numFmtId="0" fontId="0" fillId="0" borderId="51" xfId="0" applyBorder="1" applyAlignment="1">
      <alignment horizontal="center"/>
    </xf>
    <xf numFmtId="49" fontId="0" fillId="0" borderId="52" xfId="0" applyNumberFormat="1" applyBorder="1" applyAlignment="1">
      <alignment/>
    </xf>
    <xf numFmtId="49" fontId="0" fillId="0" borderId="28" xfId="0" applyNumberFormat="1" applyBorder="1" applyAlignment="1">
      <alignment/>
    </xf>
    <xf numFmtId="49" fontId="0" fillId="0" borderId="53" xfId="0" applyNumberForma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wrapText="1"/>
    </xf>
    <xf numFmtId="0" fontId="0" fillId="0" borderId="54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26" xfId="0" applyFont="1" applyBorder="1" applyAlignment="1">
      <alignment horizontal="center"/>
    </xf>
    <xf numFmtId="0" fontId="5" fillId="0" borderId="46" xfId="0" applyFont="1" applyBorder="1" applyAlignment="1">
      <alignment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/>
    </xf>
    <xf numFmtId="0" fontId="0" fillId="0" borderId="26" xfId="0" applyFont="1" applyBorder="1" applyAlignment="1">
      <alignment horizontal="center"/>
    </xf>
    <xf numFmtId="49" fontId="0" fillId="0" borderId="46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3" xfId="0" applyBorder="1" applyAlignment="1">
      <alignment horizontal="right"/>
    </xf>
    <xf numFmtId="0" fontId="0" fillId="0" borderId="45" xfId="0" applyBorder="1" applyAlignment="1">
      <alignment horizontal="center"/>
    </xf>
    <xf numFmtId="49" fontId="0" fillId="0" borderId="55" xfId="0" applyNumberFormat="1" applyBorder="1" applyAlignment="1">
      <alignment/>
    </xf>
    <xf numFmtId="0" fontId="0" fillId="0" borderId="21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36" xfId="0" applyBorder="1" applyAlignment="1">
      <alignment horizontal="center"/>
    </xf>
    <xf numFmtId="0" fontId="12" fillId="0" borderId="51" xfId="0" applyFont="1" applyBorder="1" applyAlignment="1">
      <alignment horizontal="center"/>
    </xf>
    <xf numFmtId="0" fontId="12" fillId="0" borderId="51" xfId="0" applyFont="1" applyBorder="1" applyAlignment="1">
      <alignment/>
    </xf>
    <xf numFmtId="0" fontId="12" fillId="0" borderId="56" xfId="0" applyFont="1" applyBorder="1" applyAlignment="1">
      <alignment/>
    </xf>
    <xf numFmtId="0" fontId="12" fillId="0" borderId="27" xfId="0" applyFont="1" applyBorder="1" applyAlignment="1">
      <alignment horizontal="center"/>
    </xf>
    <xf numFmtId="0" fontId="12" fillId="0" borderId="27" xfId="0" applyFont="1" applyBorder="1" applyAlignment="1">
      <alignment/>
    </xf>
    <xf numFmtId="0" fontId="12" fillId="0" borderId="43" xfId="0" applyFont="1" applyBorder="1" applyAlignment="1">
      <alignment/>
    </xf>
    <xf numFmtId="0" fontId="12" fillId="0" borderId="29" xfId="0" applyFont="1" applyBorder="1" applyAlignment="1">
      <alignment horizontal="center"/>
    </xf>
    <xf numFmtId="0" fontId="12" fillId="0" borderId="57" xfId="0" applyFont="1" applyBorder="1" applyAlignment="1">
      <alignment/>
    </xf>
    <xf numFmtId="0" fontId="12" fillId="0" borderId="29" xfId="0" applyFont="1" applyBorder="1" applyAlignment="1">
      <alignment/>
    </xf>
    <xf numFmtId="0" fontId="3" fillId="0" borderId="27" xfId="0" applyFont="1" applyBorder="1" applyAlignment="1">
      <alignment horizontal="center"/>
    </xf>
    <xf numFmtId="0" fontId="3" fillId="0" borderId="42" xfId="0" applyFont="1" applyBorder="1" applyAlignment="1">
      <alignment wrapText="1"/>
    </xf>
    <xf numFmtId="0" fontId="7" fillId="0" borderId="43" xfId="0" applyFont="1" applyBorder="1" applyAlignment="1">
      <alignment/>
    </xf>
    <xf numFmtId="0" fontId="3" fillId="0" borderId="26" xfId="0" applyFont="1" applyBorder="1" applyAlignment="1">
      <alignment horizontal="center"/>
    </xf>
    <xf numFmtId="0" fontId="12" fillId="0" borderId="45" xfId="0" applyFont="1" applyBorder="1" applyAlignment="1">
      <alignment/>
    </xf>
    <xf numFmtId="0" fontId="12" fillId="0" borderId="58" xfId="0" applyFont="1" applyBorder="1" applyAlignment="1">
      <alignment/>
    </xf>
    <xf numFmtId="0" fontId="12" fillId="0" borderId="25" xfId="0" applyFont="1" applyBorder="1" applyAlignment="1">
      <alignment/>
    </xf>
    <xf numFmtId="0" fontId="12" fillId="0" borderId="59" xfId="0" applyFont="1" applyBorder="1" applyAlignment="1">
      <alignment/>
    </xf>
    <xf numFmtId="0" fontId="4" fillId="0" borderId="45" xfId="0" applyFont="1" applyBorder="1" applyAlignment="1">
      <alignment horizontal="center"/>
    </xf>
    <xf numFmtId="10" fontId="4" fillId="0" borderId="25" xfId="0" applyNumberFormat="1" applyFont="1" applyBorder="1" applyAlignment="1">
      <alignment/>
    </xf>
    <xf numFmtId="10" fontId="4" fillId="0" borderId="58" xfId="0" applyNumberFormat="1" applyFont="1" applyBorder="1" applyAlignment="1">
      <alignment/>
    </xf>
    <xf numFmtId="10" fontId="4" fillId="0" borderId="7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60" xfId="0" applyFont="1" applyBorder="1" applyAlignment="1">
      <alignment horizontal="center"/>
    </xf>
    <xf numFmtId="0" fontId="4" fillId="0" borderId="61" xfId="0" applyFont="1" applyBorder="1" applyAlignment="1">
      <alignment wrapText="1"/>
    </xf>
    <xf numFmtId="0" fontId="4" fillId="0" borderId="25" xfId="0" applyNumberFormat="1" applyFont="1" applyBorder="1" applyAlignment="1">
      <alignment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10" fontId="12" fillId="0" borderId="0" xfId="0" applyNumberFormat="1" applyFont="1" applyBorder="1" applyAlignment="1">
      <alignment/>
    </xf>
    <xf numFmtId="0" fontId="12" fillId="0" borderId="1" xfId="0" applyFont="1" applyFill="1" applyBorder="1" applyAlignment="1">
      <alignment/>
    </xf>
    <xf numFmtId="0" fontId="12" fillId="0" borderId="14" xfId="0" applyFont="1" applyBorder="1" applyAlignment="1">
      <alignment/>
    </xf>
    <xf numFmtId="0" fontId="12" fillId="0" borderId="9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0" fontId="5" fillId="0" borderId="3" xfId="0" applyFont="1" applyBorder="1" applyAlignment="1">
      <alignment/>
    </xf>
    <xf numFmtId="0" fontId="0" fillId="0" borderId="46" xfId="0" applyBorder="1" applyAlignment="1">
      <alignment/>
    </xf>
    <xf numFmtId="0" fontId="5" fillId="0" borderId="29" xfId="0" applyFont="1" applyBorder="1" applyAlignment="1">
      <alignment horizontal="center"/>
    </xf>
    <xf numFmtId="49" fontId="5" fillId="0" borderId="53" xfId="0" applyNumberFormat="1" applyFont="1" applyBorder="1" applyAlignment="1">
      <alignment/>
    </xf>
    <xf numFmtId="49" fontId="0" fillId="0" borderId="53" xfId="0" applyNumberFormat="1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49" fontId="0" fillId="0" borderId="0" xfId="0" applyNumberForma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ont="1" applyAlignment="1">
      <alignment horizontal="center" shrinkToFit="1"/>
    </xf>
    <xf numFmtId="0" fontId="5" fillId="0" borderId="4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15" fillId="0" borderId="0" xfId="0" applyFont="1" applyAlignment="1">
      <alignment/>
    </xf>
    <xf numFmtId="0" fontId="16" fillId="2" borderId="1" xfId="0" applyFont="1" applyFill="1" applyBorder="1" applyAlignment="1">
      <alignment horizontal="right"/>
    </xf>
    <xf numFmtId="0" fontId="17" fillId="3" borderId="1" xfId="0" applyFont="1" applyFill="1" applyBorder="1" applyAlignment="1">
      <alignment wrapText="1"/>
    </xf>
    <xf numFmtId="0" fontId="18" fillId="3" borderId="1" xfId="0" applyFont="1" applyFill="1" applyBorder="1" applyAlignment="1">
      <alignment horizontal="left"/>
    </xf>
    <xf numFmtId="49" fontId="18" fillId="3" borderId="1" xfId="0" applyNumberFormat="1" applyFont="1" applyFill="1" applyBorder="1" applyAlignment="1">
      <alignment horizontal="left"/>
    </xf>
    <xf numFmtId="0" fontId="17" fillId="3" borderId="1" xfId="0" applyFont="1" applyFill="1" applyBorder="1" applyAlignment="1">
      <alignment/>
    </xf>
    <xf numFmtId="0" fontId="18" fillId="0" borderId="0" xfId="0" applyFont="1" applyAlignment="1">
      <alignment/>
    </xf>
    <xf numFmtId="0" fontId="5" fillId="0" borderId="1" xfId="0" applyNumberFormat="1" applyFont="1" applyBorder="1" applyAlignment="1">
      <alignment/>
    </xf>
    <xf numFmtId="0" fontId="5" fillId="2" borderId="0" xfId="0" applyFont="1" applyFill="1" applyBorder="1" applyAlignment="1">
      <alignment/>
    </xf>
    <xf numFmtId="0" fontId="0" fillId="4" borderId="1" xfId="0" applyFill="1" applyBorder="1" applyAlignment="1">
      <alignment horizontal="right"/>
    </xf>
    <xf numFmtId="49" fontId="5" fillId="2" borderId="1" xfId="0" applyNumberFormat="1" applyFont="1" applyFill="1" applyBorder="1" applyAlignment="1">
      <alignment/>
    </xf>
    <xf numFmtId="0" fontId="0" fillId="0" borderId="40" xfId="0" applyFont="1" applyBorder="1" applyAlignment="1">
      <alignment horizontal="left"/>
    </xf>
    <xf numFmtId="0" fontId="0" fillId="0" borderId="40" xfId="0" applyFont="1" applyBorder="1" applyAlignment="1">
      <alignment horizontal="center"/>
    </xf>
    <xf numFmtId="0" fontId="0" fillId="2" borderId="1" xfId="0" applyFill="1" applyBorder="1" applyAlignment="1">
      <alignment horizontal="right"/>
    </xf>
    <xf numFmtId="0" fontId="5" fillId="3" borderId="1" xfId="0" applyFont="1" applyFill="1" applyBorder="1" applyAlignment="1">
      <alignment horizontal="left" shrinkToFit="1"/>
    </xf>
    <xf numFmtId="0" fontId="3" fillId="0" borderId="1" xfId="0" applyFont="1" applyBorder="1" applyAlignment="1">
      <alignment horizontal="left" shrinkToFit="1"/>
    </xf>
    <xf numFmtId="0" fontId="3" fillId="0" borderId="62" xfId="0" applyFont="1" applyBorder="1" applyAlignment="1">
      <alignment wrapText="1"/>
    </xf>
    <xf numFmtId="0" fontId="7" fillId="0" borderId="63" xfId="0" applyFont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3" fillId="0" borderId="8" xfId="0" applyFont="1" applyBorder="1" applyAlignment="1">
      <alignment/>
    </xf>
    <xf numFmtId="0" fontId="3" fillId="0" borderId="8" xfId="0" applyFont="1" applyBorder="1" applyAlignment="1">
      <alignment wrapText="1"/>
    </xf>
    <xf numFmtId="0" fontId="12" fillId="0" borderId="7" xfId="0" applyFont="1" applyBorder="1" applyAlignment="1">
      <alignment/>
    </xf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right"/>
    </xf>
    <xf numFmtId="49" fontId="7" fillId="3" borderId="1" xfId="0" applyNumberFormat="1" applyFont="1" applyFill="1" applyBorder="1" applyAlignment="1">
      <alignment horizontal="left" wrapText="1"/>
    </xf>
    <xf numFmtId="0" fontId="12" fillId="2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2" borderId="64" xfId="0" applyFont="1" applyFill="1" applyBorder="1" applyAlignment="1">
      <alignment horizontal="center" vertical="center" wrapText="1"/>
    </xf>
    <xf numFmtId="0" fontId="7" fillId="2" borderId="36" xfId="0" applyFont="1" applyFill="1" applyBorder="1" applyAlignment="1">
      <alignment horizontal="center" vertical="center" wrapText="1"/>
    </xf>
    <xf numFmtId="0" fontId="7" fillId="2" borderId="39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8" fillId="0" borderId="0" xfId="0" applyFont="1" applyBorder="1" applyAlignment="1">
      <alignment horizontal="center" vertical="center"/>
    </xf>
    <xf numFmtId="0" fontId="7" fillId="2" borderId="44" xfId="0" applyFont="1" applyFill="1" applyBorder="1" applyAlignment="1">
      <alignment horizontal="center" vertical="center" wrapText="1"/>
    </xf>
    <xf numFmtId="0" fontId="7" fillId="2" borderId="4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62" xfId="0" applyFont="1" applyFill="1" applyBorder="1" applyAlignment="1">
      <alignment horizontal="center" vertical="center" wrapText="1"/>
    </xf>
    <xf numFmtId="0" fontId="7" fillId="2" borderId="42" xfId="0" applyFont="1" applyFill="1" applyBorder="1" applyAlignment="1">
      <alignment horizontal="center" vertical="center" wrapText="1"/>
    </xf>
    <xf numFmtId="0" fontId="3" fillId="0" borderId="40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0" fillId="0" borderId="0" xfId="0" applyAlignment="1">
      <alignment horizontal="center" wrapText="1"/>
    </xf>
    <xf numFmtId="0" fontId="10" fillId="0" borderId="37" xfId="0" applyFont="1" applyBorder="1" applyAlignment="1">
      <alignment horizontal="center" vertical="center"/>
    </xf>
    <xf numFmtId="0" fontId="7" fillId="0" borderId="40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3" fillId="0" borderId="40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10" fillId="0" borderId="0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left"/>
    </xf>
    <xf numFmtId="49" fontId="0" fillId="0" borderId="28" xfId="0" applyNumberFormat="1" applyFont="1" applyBorder="1" applyAlignment="1">
      <alignment horizontal="left"/>
    </xf>
    <xf numFmtId="49" fontId="0" fillId="0" borderId="40" xfId="0" applyNumberFormat="1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wrapText="1"/>
    </xf>
    <xf numFmtId="49" fontId="0" fillId="0" borderId="14" xfId="0" applyNumberFormat="1" applyFont="1" applyBorder="1" applyAlignment="1">
      <alignment horizontal="left" wrapText="1"/>
    </xf>
    <xf numFmtId="49" fontId="0" fillId="0" borderId="28" xfId="0" applyNumberFormat="1" applyFont="1" applyBorder="1" applyAlignment="1">
      <alignment horizontal="left" wrapText="1"/>
    </xf>
    <xf numFmtId="49" fontId="0" fillId="0" borderId="40" xfId="0" applyNumberFormat="1" applyFont="1" applyBorder="1" applyAlignment="1">
      <alignment horizontal="left" wrapText="1"/>
    </xf>
    <xf numFmtId="49" fontId="0" fillId="0" borderId="1" xfId="0" applyNumberFormat="1" applyFont="1" applyBorder="1" applyAlignment="1">
      <alignment horizontal="left" wrapText="1"/>
    </xf>
    <xf numFmtId="0" fontId="0" fillId="0" borderId="1" xfId="0" applyFont="1" applyBorder="1" applyAlignment="1">
      <alignment horizontal="center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/>
    </xf>
    <xf numFmtId="0" fontId="7" fillId="2" borderId="36" xfId="0" applyFont="1" applyFill="1" applyBorder="1" applyAlignment="1">
      <alignment horizontal="center" vertical="center"/>
    </xf>
    <xf numFmtId="0" fontId="7" fillId="2" borderId="39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 wrapText="1"/>
    </xf>
    <xf numFmtId="0" fontId="4" fillId="2" borderId="39" xfId="0" applyFont="1" applyFill="1" applyBorder="1" applyAlignment="1">
      <alignment horizontal="center" vertical="center" wrapText="1"/>
    </xf>
    <xf numFmtId="0" fontId="9" fillId="2" borderId="65" xfId="0" applyFont="1" applyFill="1" applyBorder="1" applyAlignment="1">
      <alignment horizontal="center" vertical="center" wrapText="1"/>
    </xf>
    <xf numFmtId="0" fontId="9" fillId="2" borderId="66" xfId="0" applyFont="1" applyFill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/>
    </xf>
    <xf numFmtId="0" fontId="9" fillId="0" borderId="40" xfId="0" applyFont="1" applyBorder="1" applyAlignment="1">
      <alignment horizontal="left" wrapText="1"/>
    </xf>
    <xf numFmtId="0" fontId="9" fillId="0" borderId="1" xfId="0" applyFont="1" applyBorder="1" applyAlignment="1">
      <alignment horizontal="left" wrapText="1"/>
    </xf>
    <xf numFmtId="49" fontId="0" fillId="0" borderId="1" xfId="0" applyNumberFormat="1" applyBorder="1" applyAlignment="1">
      <alignment horizontal="left"/>
    </xf>
    <xf numFmtId="0" fontId="0" fillId="0" borderId="40" xfId="0" applyBorder="1" applyAlignment="1">
      <alignment horizontal="left"/>
    </xf>
    <xf numFmtId="0" fontId="0" fillId="0" borderId="1" xfId="0" applyBorder="1" applyAlignment="1">
      <alignment horizontal="left"/>
    </xf>
    <xf numFmtId="0" fontId="3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49" fontId="4" fillId="0" borderId="10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49" fontId="4" fillId="0" borderId="8" xfId="0" applyNumberFormat="1" applyFont="1" applyBorder="1" applyAlignment="1">
      <alignment horizontal="center"/>
    </xf>
    <xf numFmtId="0" fontId="4" fillId="0" borderId="28" xfId="0" applyFont="1" applyBorder="1" applyAlignment="1">
      <alignment horizontal="left"/>
    </xf>
    <xf numFmtId="0" fontId="4" fillId="0" borderId="51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49" fontId="12" fillId="0" borderId="30" xfId="0" applyNumberFormat="1" applyFont="1" applyBorder="1" applyAlignment="1">
      <alignment horizontal="center"/>
    </xf>
    <xf numFmtId="49" fontId="12" fillId="0" borderId="8" xfId="0" applyNumberFormat="1" applyFont="1" applyBorder="1" applyAlignment="1">
      <alignment horizontal="center"/>
    </xf>
    <xf numFmtId="0" fontId="12" fillId="0" borderId="68" xfId="0" applyFont="1" applyBorder="1" applyAlignment="1">
      <alignment horizontal="center"/>
    </xf>
    <xf numFmtId="0" fontId="4" fillId="3" borderId="31" xfId="0" applyFont="1" applyFill="1" applyBorder="1" applyAlignment="1">
      <alignment horizontal="center"/>
    </xf>
    <xf numFmtId="0" fontId="4" fillId="3" borderId="50" xfId="0" applyFont="1" applyFill="1" applyBorder="1" applyAlignment="1">
      <alignment horizontal="center"/>
    </xf>
    <xf numFmtId="0" fontId="4" fillId="3" borderId="69" xfId="0" applyFont="1" applyFill="1" applyBorder="1" applyAlignment="1">
      <alignment horizont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65" xfId="0" applyFont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right"/>
    </xf>
    <xf numFmtId="0" fontId="4" fillId="3" borderId="14" xfId="0" applyFont="1" applyFill="1" applyBorder="1" applyAlignment="1">
      <alignment horizontal="center"/>
    </xf>
    <xf numFmtId="0" fontId="4" fillId="3" borderId="28" xfId="0" applyFont="1" applyFill="1" applyBorder="1" applyAlignment="1">
      <alignment horizontal="center"/>
    </xf>
    <xf numFmtId="0" fontId="4" fillId="3" borderId="40" xfId="0" applyFont="1" applyFill="1" applyBorder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0" borderId="0" xfId="0" applyFont="1" applyAlignment="1">
      <alignment horizontal="left" wrapText="1"/>
    </xf>
    <xf numFmtId="0" fontId="3" fillId="0" borderId="14" xfId="0" applyFont="1" applyBorder="1" applyAlignment="1">
      <alignment horizontal="center" vertical="top" wrapText="1"/>
    </xf>
    <xf numFmtId="0" fontId="3" fillId="0" borderId="28" xfId="0" applyFont="1" applyBorder="1" applyAlignment="1">
      <alignment horizontal="center" vertical="top" wrapText="1"/>
    </xf>
    <xf numFmtId="0" fontId="3" fillId="0" borderId="4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horizontal="left" wrapText="1"/>
    </xf>
    <xf numFmtId="0" fontId="12" fillId="0" borderId="0" xfId="0" applyFont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 vertical="top" wrapText="1"/>
    </xf>
    <xf numFmtId="0" fontId="6" fillId="0" borderId="0" xfId="0" applyFont="1" applyAlignment="1">
      <alignment/>
    </xf>
    <xf numFmtId="0" fontId="5" fillId="3" borderId="18" xfId="0" applyFont="1" applyFill="1" applyBorder="1" applyAlignment="1">
      <alignment horizontal="center" wrapText="1"/>
    </xf>
    <xf numFmtId="0" fontId="5" fillId="3" borderId="23" xfId="0" applyFont="1" applyFill="1" applyBorder="1" applyAlignment="1">
      <alignment horizontal="center" wrapText="1"/>
    </xf>
    <xf numFmtId="0" fontId="5" fillId="3" borderId="62" xfId="0" applyFont="1" applyFill="1" applyBorder="1" applyAlignment="1">
      <alignment horizontal="center" vertical="center"/>
    </xf>
    <xf numFmtId="0" fontId="5" fillId="3" borderId="63" xfId="0" applyFont="1" applyFill="1" applyBorder="1" applyAlignment="1">
      <alignment horizontal="center" vertical="center"/>
    </xf>
    <xf numFmtId="0" fontId="5" fillId="3" borderId="51" xfId="0" applyFont="1" applyFill="1" applyBorder="1" applyAlignment="1">
      <alignment horizontal="center" vertical="center"/>
    </xf>
    <xf numFmtId="0" fontId="5" fillId="3" borderId="45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wrapText="1"/>
    </xf>
    <xf numFmtId="0" fontId="5" fillId="3" borderId="9" xfId="0" applyFont="1" applyFill="1" applyBorder="1" applyAlignment="1">
      <alignment horizontal="center" wrapText="1"/>
    </xf>
    <xf numFmtId="0" fontId="5" fillId="3" borderId="35" xfId="0" applyFont="1" applyFill="1" applyBorder="1" applyAlignment="1">
      <alignment horizontal="center" wrapText="1"/>
    </xf>
    <xf numFmtId="0" fontId="5" fillId="3" borderId="5" xfId="0" applyFont="1" applyFill="1" applyBorder="1" applyAlignment="1">
      <alignment horizontal="center" wrapText="1"/>
    </xf>
    <xf numFmtId="0" fontId="5" fillId="3" borderId="51" xfId="0" applyFont="1" applyFill="1" applyBorder="1" applyAlignment="1">
      <alignment horizontal="center"/>
    </xf>
    <xf numFmtId="0" fontId="5" fillId="3" borderId="45" xfId="0" applyFont="1" applyFill="1" applyBorder="1" applyAlignment="1">
      <alignment horizontal="center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5" fillId="3" borderId="36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/>
    </xf>
    <xf numFmtId="0" fontId="7" fillId="3" borderId="36" xfId="0" applyFont="1" applyFill="1" applyBorder="1" applyAlignment="1">
      <alignment horizontal="center" vertical="center" wrapText="1"/>
    </xf>
    <xf numFmtId="0" fontId="7" fillId="3" borderId="25" xfId="0" applyFont="1" applyFill="1" applyBorder="1" applyAlignment="1">
      <alignment horizontal="center" vertical="center" wrapText="1"/>
    </xf>
    <xf numFmtId="0" fontId="5" fillId="3" borderId="31" xfId="0" applyFont="1" applyFill="1" applyBorder="1" applyAlignment="1">
      <alignment horizontal="center"/>
    </xf>
    <xf numFmtId="0" fontId="5" fillId="3" borderId="50" xfId="0" applyFont="1" applyFill="1" applyBorder="1" applyAlignment="1">
      <alignment horizontal="center"/>
    </xf>
    <xf numFmtId="0" fontId="5" fillId="3" borderId="69" xfId="0" applyFont="1" applyFill="1" applyBorder="1" applyAlignment="1">
      <alignment horizontal="center"/>
    </xf>
    <xf numFmtId="0" fontId="6" fillId="0" borderId="7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3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11" fillId="0" borderId="14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1" fillId="0" borderId="40" xfId="0" applyFont="1" applyBorder="1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41" fontId="9" fillId="0" borderId="10" xfId="0" applyNumberFormat="1" applyFont="1" applyBorder="1" applyAlignment="1">
      <alignment wrapText="1"/>
    </xf>
    <xf numFmtId="41" fontId="9" fillId="0" borderId="30" xfId="0" applyNumberFormat="1" applyFont="1" applyBorder="1" applyAlignment="1">
      <alignment wrapText="1"/>
    </xf>
    <xf numFmtId="41" fontId="9" fillId="0" borderId="8" xfId="0" applyNumberFormat="1" applyFont="1" applyBorder="1" applyAlignment="1">
      <alignment wrapText="1"/>
    </xf>
    <xf numFmtId="0" fontId="9" fillId="0" borderId="10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11" fillId="3" borderId="1" xfId="0" applyFont="1" applyFill="1" applyBorder="1" applyAlignment="1">
      <alignment horizontal="center" vertical="center"/>
    </xf>
    <xf numFmtId="0" fontId="11" fillId="3" borderId="14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3" borderId="14" xfId="0" applyFont="1" applyFill="1" applyBorder="1" applyAlignment="1">
      <alignment horizontal="center"/>
    </xf>
    <xf numFmtId="0" fontId="11" fillId="3" borderId="28" xfId="0" applyFont="1" applyFill="1" applyBorder="1" applyAlignment="1">
      <alignment horizontal="center"/>
    </xf>
    <xf numFmtId="0" fontId="11" fillId="3" borderId="40" xfId="0" applyFont="1" applyFill="1" applyBorder="1" applyAlignment="1">
      <alignment horizontal="center"/>
    </xf>
    <xf numFmtId="0" fontId="9" fillId="0" borderId="0" xfId="0" applyFont="1" applyAlignment="1">
      <alignment horizontal="right" wrapText="1"/>
    </xf>
    <xf numFmtId="0" fontId="11" fillId="0" borderId="46" xfId="0" applyFont="1" applyBorder="1" applyAlignment="1">
      <alignment horizontal="center" vertical="center" wrapText="1"/>
    </xf>
    <xf numFmtId="0" fontId="11" fillId="3" borderId="30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wrapText="1"/>
    </xf>
    <xf numFmtId="0" fontId="11" fillId="3" borderId="10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 shrinkToFit="1"/>
    </xf>
    <xf numFmtId="0" fontId="0" fillId="0" borderId="0" xfId="0" applyFont="1" applyAlignment="1">
      <alignment horizontal="center" shrinkToFit="1"/>
    </xf>
    <xf numFmtId="0" fontId="14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oje%20dokumenty\2004\bud&#380;et%202004\bud&#380;et%20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 1"/>
      <sheetName val="z1a"/>
      <sheetName val="Z 2"/>
      <sheetName val="Z 3 "/>
      <sheetName val="Z 4 "/>
      <sheetName val="Z 5 "/>
      <sheetName val="z 6"/>
      <sheetName val="z 7  "/>
      <sheetName val="z 8"/>
      <sheetName val="z 9"/>
      <sheetName val="z10"/>
      <sheetName val="z 11"/>
      <sheetName val="Z12"/>
      <sheetName val="z13"/>
      <sheetName val="z 14"/>
      <sheetName val="syt.fin"/>
    </sheetNames>
    <sheetDataSet>
      <sheetData sheetId="0">
        <row r="331">
          <cell r="S331">
            <v>43600</v>
          </cell>
        </row>
        <row r="358">
          <cell r="S358">
            <v>0</v>
          </cell>
        </row>
        <row r="384">
          <cell r="S384">
            <v>25040631</v>
          </cell>
        </row>
      </sheetData>
      <sheetData sheetId="2">
        <row r="566">
          <cell r="K566">
            <v>31214108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292"/>
  <sheetViews>
    <sheetView zoomScaleSheetLayoutView="100" workbookViewId="0" topLeftCell="A2">
      <selection activeCell="E2" sqref="E2:I3"/>
    </sheetView>
  </sheetViews>
  <sheetFormatPr defaultColWidth="9.00390625" defaultRowHeight="12.75"/>
  <cols>
    <col min="1" max="1" width="3.125" style="18" customWidth="1"/>
    <col min="2" max="2" width="28.25390625" style="18" customWidth="1"/>
    <col min="3" max="3" width="7.125" style="18" customWidth="1"/>
    <col min="4" max="4" width="7.75390625" style="18" customWidth="1"/>
    <col min="5" max="5" width="5.25390625" style="18" customWidth="1"/>
    <col min="6" max="6" width="11.00390625" style="18" customWidth="1"/>
    <col min="7" max="7" width="10.875" style="18" customWidth="1"/>
    <col min="8" max="8" width="11.375" style="18" customWidth="1"/>
    <col min="9" max="9" width="12.875" style="18" customWidth="1"/>
    <col min="10" max="16384" width="9.125" style="18" customWidth="1"/>
  </cols>
  <sheetData>
    <row r="1" ht="12.75" hidden="1"/>
    <row r="2" spans="5:9" ht="12.75" customHeight="1">
      <c r="E2" s="579" t="s">
        <v>762</v>
      </c>
      <c r="F2" s="579"/>
      <c r="G2" s="579"/>
      <c r="H2" s="579"/>
      <c r="I2" s="579"/>
    </row>
    <row r="3" spans="5:9" ht="12.75">
      <c r="E3" s="579"/>
      <c r="F3" s="579"/>
      <c r="G3" s="579"/>
      <c r="H3" s="579"/>
      <c r="I3" s="579"/>
    </row>
    <row r="4" spans="5:9" ht="6.75" customHeight="1">
      <c r="E4" s="199"/>
      <c r="F4" s="199"/>
      <c r="G4" s="199"/>
      <c r="H4" s="199"/>
      <c r="I4" s="199"/>
    </row>
    <row r="5" ht="21.75" customHeight="1" hidden="1"/>
    <row r="6" spans="1:9" ht="1.5" customHeight="1" hidden="1">
      <c r="A6" s="583" t="s">
        <v>481</v>
      </c>
      <c r="B6" s="584"/>
      <c r="C6" s="584"/>
      <c r="D6" s="584"/>
      <c r="E6" s="584"/>
      <c r="F6" s="584"/>
      <c r="G6" s="584"/>
      <c r="H6" s="584"/>
      <c r="I6" s="585"/>
    </row>
    <row r="7" spans="1:9" ht="9.75" customHeight="1" hidden="1">
      <c r="A7" s="586"/>
      <c r="B7" s="560"/>
      <c r="C7" s="560"/>
      <c r="D7" s="560"/>
      <c r="E7" s="560"/>
      <c r="F7" s="560"/>
      <c r="G7" s="560"/>
      <c r="H7" s="560"/>
      <c r="I7" s="561"/>
    </row>
    <row r="8" spans="1:9" ht="0.75" customHeight="1" hidden="1">
      <c r="A8" s="586"/>
      <c r="B8" s="560"/>
      <c r="C8" s="560"/>
      <c r="D8" s="560"/>
      <c r="E8" s="560"/>
      <c r="F8" s="560"/>
      <c r="G8" s="560"/>
      <c r="H8" s="560"/>
      <c r="I8" s="561"/>
    </row>
    <row r="9" spans="1:9" ht="9.75" customHeight="1" hidden="1">
      <c r="A9" s="586"/>
      <c r="B9" s="560"/>
      <c r="C9" s="560"/>
      <c r="D9" s="560"/>
      <c r="E9" s="560"/>
      <c r="F9" s="560"/>
      <c r="G9" s="560"/>
      <c r="H9" s="560"/>
      <c r="I9" s="561"/>
    </row>
    <row r="10" spans="1:9" ht="24" customHeight="1">
      <c r="A10" s="586"/>
      <c r="B10" s="560"/>
      <c r="C10" s="560"/>
      <c r="D10" s="560"/>
      <c r="E10" s="560"/>
      <c r="F10" s="560"/>
      <c r="G10" s="560"/>
      <c r="H10" s="560"/>
      <c r="I10" s="561"/>
    </row>
    <row r="11" spans="1:9" ht="8.25" customHeight="1">
      <c r="A11" s="562"/>
      <c r="B11" s="563"/>
      <c r="C11" s="563"/>
      <c r="D11" s="563"/>
      <c r="E11" s="563"/>
      <c r="F11" s="563"/>
      <c r="G11" s="563"/>
      <c r="H11" s="563"/>
      <c r="I11" s="555"/>
    </row>
    <row r="12" spans="1:9" ht="13.5" customHeight="1">
      <c r="A12" s="574" t="s">
        <v>368</v>
      </c>
      <c r="B12" s="577" t="s">
        <v>15</v>
      </c>
      <c r="C12" s="577" t="s">
        <v>267</v>
      </c>
      <c r="D12" s="577"/>
      <c r="E12" s="577"/>
      <c r="F12" s="580" t="s">
        <v>482</v>
      </c>
      <c r="G12" s="580" t="s">
        <v>16</v>
      </c>
      <c r="H12" s="580" t="s">
        <v>17</v>
      </c>
      <c r="I12" s="580" t="s">
        <v>483</v>
      </c>
    </row>
    <row r="13" spans="1:9" ht="11.25" customHeight="1">
      <c r="A13" s="575"/>
      <c r="B13" s="578"/>
      <c r="C13" s="578"/>
      <c r="D13" s="578"/>
      <c r="E13" s="578"/>
      <c r="F13" s="581"/>
      <c r="G13" s="581"/>
      <c r="H13" s="581"/>
      <c r="I13" s="581"/>
    </row>
    <row r="14" spans="1:9" ht="7.5" customHeight="1">
      <c r="A14" s="575"/>
      <c r="B14" s="578"/>
      <c r="C14" s="578"/>
      <c r="D14" s="578"/>
      <c r="E14" s="578"/>
      <c r="F14" s="581"/>
      <c r="G14" s="581"/>
      <c r="H14" s="581"/>
      <c r="I14" s="581"/>
    </row>
    <row r="15" spans="1:9" ht="19.5" customHeight="1" thickBot="1">
      <c r="A15" s="576"/>
      <c r="B15" s="149" t="s">
        <v>20</v>
      </c>
      <c r="C15" s="149" t="s">
        <v>21</v>
      </c>
      <c r="D15" s="150" t="s">
        <v>269</v>
      </c>
      <c r="E15" s="149" t="s">
        <v>270</v>
      </c>
      <c r="F15" s="582"/>
      <c r="G15" s="582"/>
      <c r="H15" s="582"/>
      <c r="I15" s="581"/>
    </row>
    <row r="16" spans="1:9" ht="12.75">
      <c r="A16" s="147">
        <v>1</v>
      </c>
      <c r="B16" s="147">
        <v>2</v>
      </c>
      <c r="C16" s="147">
        <v>3</v>
      </c>
      <c r="D16" s="147">
        <v>4</v>
      </c>
      <c r="E16" s="147">
        <v>5</v>
      </c>
      <c r="F16" s="147">
        <v>6</v>
      </c>
      <c r="G16" s="147">
        <v>7</v>
      </c>
      <c r="H16" s="147">
        <v>8</v>
      </c>
      <c r="I16" s="2">
        <v>9</v>
      </c>
    </row>
    <row r="17" spans="1:9" ht="15.75" customHeight="1">
      <c r="A17" s="151" t="s">
        <v>373</v>
      </c>
      <c r="B17" s="152" t="s">
        <v>22</v>
      </c>
      <c r="C17" s="153"/>
      <c r="D17" s="154"/>
      <c r="E17" s="154"/>
      <c r="F17" s="155">
        <f>F18+F21+F25+F32+F39+F43+F46+F57+F61+F71+F77</f>
        <v>4471376</v>
      </c>
      <c r="G17" s="155">
        <f>G18+G21+G25+G32+G39+G43+G46+G57+G61+G71+G77</f>
        <v>0</v>
      </c>
      <c r="H17" s="155">
        <f>H18+H21+H25+H32+H39+H43+H46+H57+H61+H71+H77</f>
        <v>0</v>
      </c>
      <c r="I17" s="129">
        <f>I18+I21+I25+I32+I39+I43+I46+I57+I61+I71+I77</f>
        <v>4471376</v>
      </c>
    </row>
    <row r="18" spans="1:9" ht="17.25" customHeight="1">
      <c r="A18" s="156" t="s">
        <v>381</v>
      </c>
      <c r="B18" s="157" t="s">
        <v>23</v>
      </c>
      <c r="C18" s="158" t="s">
        <v>272</v>
      </c>
      <c r="D18" s="159"/>
      <c r="E18" s="159"/>
      <c r="F18" s="160">
        <f aca="true" t="shared" si="0" ref="F18:I19">F19</f>
        <v>200</v>
      </c>
      <c r="G18" s="160">
        <f t="shared" si="0"/>
        <v>0</v>
      </c>
      <c r="H18" s="160">
        <f t="shared" si="0"/>
        <v>0</v>
      </c>
      <c r="I18" s="161">
        <f t="shared" si="0"/>
        <v>200</v>
      </c>
    </row>
    <row r="19" spans="1:9" ht="13.5" customHeight="1">
      <c r="A19" s="101" t="s">
        <v>25</v>
      </c>
      <c r="B19" s="98" t="s">
        <v>363</v>
      </c>
      <c r="C19" s="104"/>
      <c r="D19" s="104" t="s">
        <v>366</v>
      </c>
      <c r="E19" s="104"/>
      <c r="F19" s="105">
        <f t="shared" si="0"/>
        <v>200</v>
      </c>
      <c r="G19" s="105">
        <f t="shared" si="0"/>
        <v>0</v>
      </c>
      <c r="H19" s="105">
        <f t="shared" si="0"/>
        <v>0</v>
      </c>
      <c r="I19" s="106">
        <f t="shared" si="0"/>
        <v>200</v>
      </c>
    </row>
    <row r="20" spans="1:9" ht="13.5" customHeight="1">
      <c r="A20" s="101"/>
      <c r="B20" s="15" t="s">
        <v>26</v>
      </c>
      <c r="C20" s="104"/>
      <c r="D20" s="104"/>
      <c r="E20" s="104" t="s">
        <v>138</v>
      </c>
      <c r="F20" s="112">
        <v>200</v>
      </c>
      <c r="G20" s="112">
        <v>0</v>
      </c>
      <c r="H20" s="112">
        <v>0</v>
      </c>
      <c r="I20" s="106">
        <f aca="true" t="shared" si="1" ref="I20:I92">F20+G20-H20</f>
        <v>200</v>
      </c>
    </row>
    <row r="21" spans="1:9" ht="14.25" customHeight="1">
      <c r="A21" s="162" t="s">
        <v>382</v>
      </c>
      <c r="B21" s="163" t="s">
        <v>27</v>
      </c>
      <c r="C21" s="164" t="s">
        <v>28</v>
      </c>
      <c r="D21" s="164"/>
      <c r="E21" s="164"/>
      <c r="F21" s="160">
        <f>F22</f>
        <v>3100</v>
      </c>
      <c r="G21" s="160">
        <f>G22</f>
        <v>0</v>
      </c>
      <c r="H21" s="160">
        <f>H22</f>
        <v>0</v>
      </c>
      <c r="I21" s="161">
        <f>I22</f>
        <v>3100</v>
      </c>
    </row>
    <row r="22" spans="1:9" ht="14.25" customHeight="1">
      <c r="A22" s="101" t="s">
        <v>24</v>
      </c>
      <c r="B22" s="15" t="s">
        <v>29</v>
      </c>
      <c r="C22" s="104"/>
      <c r="D22" s="104" t="s">
        <v>30</v>
      </c>
      <c r="E22" s="104"/>
      <c r="F22" s="105">
        <f>F23+F24</f>
        <v>3100</v>
      </c>
      <c r="G22" s="105">
        <f>G23+G24</f>
        <v>0</v>
      </c>
      <c r="H22" s="105">
        <f>H24+H23</f>
        <v>0</v>
      </c>
      <c r="I22" s="106">
        <f>I24+I23</f>
        <v>3100</v>
      </c>
    </row>
    <row r="23" spans="1:9" ht="14.25" customHeight="1">
      <c r="A23" s="101"/>
      <c r="B23" s="15" t="s">
        <v>26</v>
      </c>
      <c r="C23" s="104"/>
      <c r="D23" s="104"/>
      <c r="E23" s="104" t="s">
        <v>138</v>
      </c>
      <c r="F23" s="105">
        <v>400</v>
      </c>
      <c r="G23" s="105">
        <v>0</v>
      </c>
      <c r="H23" s="105">
        <v>0</v>
      </c>
      <c r="I23" s="106">
        <f>F23+G23-H23</f>
        <v>400</v>
      </c>
    </row>
    <row r="24" spans="1:9" ht="21.75" customHeight="1">
      <c r="A24" s="101"/>
      <c r="B24" s="98" t="s">
        <v>31</v>
      </c>
      <c r="C24" s="104"/>
      <c r="D24" s="104"/>
      <c r="E24" s="104" t="s">
        <v>49</v>
      </c>
      <c r="F24" s="112">
        <v>2700</v>
      </c>
      <c r="G24" s="112">
        <v>0</v>
      </c>
      <c r="H24" s="112">
        <v>0</v>
      </c>
      <c r="I24" s="106">
        <f t="shared" si="1"/>
        <v>2700</v>
      </c>
    </row>
    <row r="25" spans="1:9" ht="22.5" customHeight="1">
      <c r="A25" s="162" t="s">
        <v>383</v>
      </c>
      <c r="B25" s="165" t="s">
        <v>33</v>
      </c>
      <c r="C25" s="164" t="s">
        <v>297</v>
      </c>
      <c r="D25" s="164"/>
      <c r="E25" s="164"/>
      <c r="F25" s="160">
        <f>F26</f>
        <v>1309839</v>
      </c>
      <c r="G25" s="160">
        <f>G26</f>
        <v>0</v>
      </c>
      <c r="H25" s="160">
        <f>H26</f>
        <v>0</v>
      </c>
      <c r="I25" s="161">
        <f>I26</f>
        <v>1309839</v>
      </c>
    </row>
    <row r="26" spans="1:9" ht="22.5" customHeight="1">
      <c r="A26" s="101" t="s">
        <v>24</v>
      </c>
      <c r="B26" s="98" t="s">
        <v>34</v>
      </c>
      <c r="C26" s="104"/>
      <c r="D26" s="104" t="s">
        <v>298</v>
      </c>
      <c r="E26" s="104"/>
      <c r="F26" s="105">
        <f>F27+F28+F29+F30+F31</f>
        <v>1309839</v>
      </c>
      <c r="G26" s="105">
        <f>G27+G28+G29+G30+G31</f>
        <v>0</v>
      </c>
      <c r="H26" s="105">
        <f>H27+H28+H29+H30+H31</f>
        <v>0</v>
      </c>
      <c r="I26" s="106">
        <f>I27+I28+I29+I30+I31</f>
        <v>1309839</v>
      </c>
    </row>
    <row r="27" spans="1:9" ht="15.75" customHeight="1">
      <c r="A27" s="101"/>
      <c r="B27" s="98" t="s">
        <v>26</v>
      </c>
      <c r="C27" s="104"/>
      <c r="D27" s="104"/>
      <c r="E27" s="104" t="s">
        <v>138</v>
      </c>
      <c r="F27" s="105">
        <v>18</v>
      </c>
      <c r="G27" s="105">
        <v>0</v>
      </c>
      <c r="H27" s="105">
        <v>0</v>
      </c>
      <c r="I27" s="106">
        <f>F27+G27-H27</f>
        <v>18</v>
      </c>
    </row>
    <row r="28" spans="1:9" ht="22.5" customHeight="1">
      <c r="A28" s="101"/>
      <c r="B28" s="98" t="s">
        <v>31</v>
      </c>
      <c r="C28" s="104"/>
      <c r="D28" s="104"/>
      <c r="E28" s="104" t="s">
        <v>49</v>
      </c>
      <c r="F28" s="112">
        <v>4167</v>
      </c>
      <c r="G28" s="112">
        <v>0</v>
      </c>
      <c r="H28" s="112">
        <v>0</v>
      </c>
      <c r="I28" s="106">
        <f t="shared" si="1"/>
        <v>4167</v>
      </c>
    </row>
    <row r="29" spans="1:9" ht="16.5" customHeight="1">
      <c r="A29" s="101"/>
      <c r="B29" s="98" t="s">
        <v>430</v>
      </c>
      <c r="C29" s="104"/>
      <c r="D29" s="104"/>
      <c r="E29" s="104" t="s">
        <v>488</v>
      </c>
      <c r="F29" s="112">
        <v>1267868</v>
      </c>
      <c r="G29" s="112">
        <v>0</v>
      </c>
      <c r="H29" s="112">
        <v>0</v>
      </c>
      <c r="I29" s="106">
        <f t="shared" si="1"/>
        <v>1267868</v>
      </c>
    </row>
    <row r="30" spans="1:9" ht="15.75" customHeight="1">
      <c r="A30" s="101"/>
      <c r="B30" s="98" t="s">
        <v>304</v>
      </c>
      <c r="C30" s="104"/>
      <c r="D30" s="104"/>
      <c r="E30" s="104" t="s">
        <v>47</v>
      </c>
      <c r="F30" s="112">
        <v>3286</v>
      </c>
      <c r="G30" s="112">
        <v>0</v>
      </c>
      <c r="H30" s="112">
        <v>0</v>
      </c>
      <c r="I30" s="106">
        <f t="shared" si="1"/>
        <v>3286</v>
      </c>
    </row>
    <row r="31" spans="1:9" ht="16.5" customHeight="1">
      <c r="A31" s="101"/>
      <c r="B31" s="98" t="s">
        <v>56</v>
      </c>
      <c r="C31" s="104"/>
      <c r="D31" s="104"/>
      <c r="E31" s="104" t="s">
        <v>46</v>
      </c>
      <c r="F31" s="112">
        <v>34500</v>
      </c>
      <c r="G31" s="112">
        <v>0</v>
      </c>
      <c r="H31" s="112">
        <v>0</v>
      </c>
      <c r="I31" s="106">
        <f t="shared" si="1"/>
        <v>34500</v>
      </c>
    </row>
    <row r="32" spans="1:9" ht="15" customHeight="1">
      <c r="A32" s="162" t="s">
        <v>385</v>
      </c>
      <c r="B32" s="163" t="s">
        <v>53</v>
      </c>
      <c r="C32" s="166">
        <v>750</v>
      </c>
      <c r="D32" s="166"/>
      <c r="E32" s="166"/>
      <c r="F32" s="167">
        <f>F33</f>
        <v>751763</v>
      </c>
      <c r="G32" s="167">
        <f>G33</f>
        <v>0</v>
      </c>
      <c r="H32" s="167">
        <f>H33</f>
        <v>0</v>
      </c>
      <c r="I32" s="163">
        <f>I33</f>
        <v>751763</v>
      </c>
    </row>
    <row r="33" spans="1:9" ht="15" customHeight="1">
      <c r="A33" s="101" t="s">
        <v>24</v>
      </c>
      <c r="B33" s="15" t="s">
        <v>54</v>
      </c>
      <c r="C33" s="3"/>
      <c r="D33" s="3">
        <v>75020</v>
      </c>
      <c r="E33" s="3"/>
      <c r="F33" s="105">
        <f>F34+F35+F36+F37+F38</f>
        <v>751763</v>
      </c>
      <c r="G33" s="105">
        <f>G34+G35+G36+G37+G38</f>
        <v>0</v>
      </c>
      <c r="H33" s="105">
        <f>H34+H35+H36+H37+H38</f>
        <v>0</v>
      </c>
      <c r="I33" s="106">
        <f>I34+I35+I36+I37+I38</f>
        <v>751763</v>
      </c>
    </row>
    <row r="34" spans="1:9" ht="15" customHeight="1">
      <c r="A34" s="101"/>
      <c r="B34" s="15" t="s">
        <v>55</v>
      </c>
      <c r="C34" s="104"/>
      <c r="D34" s="104"/>
      <c r="E34" s="104" t="s">
        <v>50</v>
      </c>
      <c r="F34" s="112">
        <v>743025</v>
      </c>
      <c r="G34" s="112">
        <v>0</v>
      </c>
      <c r="H34" s="112">
        <v>0</v>
      </c>
      <c r="I34" s="106">
        <f t="shared" si="1"/>
        <v>743025</v>
      </c>
    </row>
    <row r="35" spans="1:9" ht="15.75" customHeight="1">
      <c r="A35" s="101"/>
      <c r="B35" s="15" t="s">
        <v>26</v>
      </c>
      <c r="C35" s="104"/>
      <c r="D35" s="104"/>
      <c r="E35" s="104" t="s">
        <v>138</v>
      </c>
      <c r="F35" s="112">
        <v>1400</v>
      </c>
      <c r="G35" s="112">
        <v>0</v>
      </c>
      <c r="H35" s="112">
        <v>0</v>
      </c>
      <c r="I35" s="106">
        <f t="shared" si="1"/>
        <v>1400</v>
      </c>
    </row>
    <row r="36" spans="1:9" ht="22.5" customHeight="1">
      <c r="A36" s="101"/>
      <c r="B36" s="98" t="s">
        <v>31</v>
      </c>
      <c r="C36" s="104"/>
      <c r="D36" s="104"/>
      <c r="E36" s="104" t="s">
        <v>49</v>
      </c>
      <c r="F36" s="112">
        <v>738</v>
      </c>
      <c r="G36" s="112">
        <v>0</v>
      </c>
      <c r="H36" s="112">
        <v>0</v>
      </c>
      <c r="I36" s="106">
        <f t="shared" si="1"/>
        <v>738</v>
      </c>
    </row>
    <row r="37" spans="1:9" ht="13.5" customHeight="1">
      <c r="A37" s="101"/>
      <c r="B37" s="98" t="s">
        <v>32</v>
      </c>
      <c r="C37" s="104"/>
      <c r="D37" s="104"/>
      <c r="E37" s="104" t="s">
        <v>48</v>
      </c>
      <c r="F37" s="112">
        <v>100</v>
      </c>
      <c r="G37" s="112">
        <v>0</v>
      </c>
      <c r="H37" s="112">
        <v>0</v>
      </c>
      <c r="I37" s="106">
        <f t="shared" si="1"/>
        <v>100</v>
      </c>
    </row>
    <row r="38" spans="1:9" ht="15.75" customHeight="1">
      <c r="A38" s="101"/>
      <c r="B38" s="98" t="s">
        <v>56</v>
      </c>
      <c r="C38" s="104"/>
      <c r="D38" s="104"/>
      <c r="E38" s="104" t="s">
        <v>46</v>
      </c>
      <c r="F38" s="112">
        <v>6500</v>
      </c>
      <c r="G38" s="112">
        <v>0</v>
      </c>
      <c r="H38" s="112">
        <v>0</v>
      </c>
      <c r="I38" s="106">
        <f t="shared" si="1"/>
        <v>6500</v>
      </c>
    </row>
    <row r="39" spans="1:9" ht="36.75" customHeight="1">
      <c r="A39" s="162" t="s">
        <v>387</v>
      </c>
      <c r="B39" s="168" t="s">
        <v>437</v>
      </c>
      <c r="C39" s="164" t="s">
        <v>58</v>
      </c>
      <c r="D39" s="164"/>
      <c r="E39" s="164"/>
      <c r="F39" s="160">
        <f>F40</f>
        <v>1691664</v>
      </c>
      <c r="G39" s="160">
        <f>G40</f>
        <v>0</v>
      </c>
      <c r="H39" s="160">
        <f>H40</f>
        <v>0</v>
      </c>
      <c r="I39" s="161">
        <f t="shared" si="1"/>
        <v>1691664</v>
      </c>
    </row>
    <row r="40" spans="1:9" ht="22.5" customHeight="1">
      <c r="A40" s="101" t="s">
        <v>24</v>
      </c>
      <c r="B40" s="4" t="s">
        <v>438</v>
      </c>
      <c r="C40" s="104"/>
      <c r="D40" s="104" t="s">
        <v>59</v>
      </c>
      <c r="E40" s="104"/>
      <c r="F40" s="105">
        <f>F41+F42</f>
        <v>1691664</v>
      </c>
      <c r="G40" s="105">
        <f>G41+G42</f>
        <v>0</v>
      </c>
      <c r="H40" s="105">
        <f>H41+H42</f>
        <v>0</v>
      </c>
      <c r="I40" s="106">
        <f t="shared" si="1"/>
        <v>1691664</v>
      </c>
    </row>
    <row r="41" spans="1:9" ht="14.25" customHeight="1">
      <c r="A41" s="101"/>
      <c r="B41" s="98" t="s">
        <v>497</v>
      </c>
      <c r="C41" s="104"/>
      <c r="D41" s="104"/>
      <c r="E41" s="104" t="s">
        <v>135</v>
      </c>
      <c r="F41" s="112">
        <v>1620992</v>
      </c>
      <c r="G41" s="112">
        <v>0</v>
      </c>
      <c r="H41" s="112">
        <v>0</v>
      </c>
      <c r="I41" s="106">
        <f t="shared" si="1"/>
        <v>1620992</v>
      </c>
    </row>
    <row r="42" spans="1:9" ht="15" customHeight="1">
      <c r="A42" s="101"/>
      <c r="B42" s="98" t="s">
        <v>133</v>
      </c>
      <c r="C42" s="104"/>
      <c r="D42" s="104"/>
      <c r="E42" s="104" t="s">
        <v>134</v>
      </c>
      <c r="F42" s="112">
        <v>70672</v>
      </c>
      <c r="G42" s="112">
        <v>0</v>
      </c>
      <c r="H42" s="112">
        <v>0</v>
      </c>
      <c r="I42" s="106">
        <f t="shared" si="1"/>
        <v>70672</v>
      </c>
    </row>
    <row r="43" spans="1:9" ht="15" customHeight="1">
      <c r="A43" s="162" t="s">
        <v>425</v>
      </c>
      <c r="B43" s="163" t="s">
        <v>60</v>
      </c>
      <c r="C43" s="166">
        <v>758</v>
      </c>
      <c r="D43" s="166"/>
      <c r="E43" s="166"/>
      <c r="F43" s="160">
        <f aca="true" t="shared" si="2" ref="F43:I44">F44</f>
        <v>40000</v>
      </c>
      <c r="G43" s="160">
        <f t="shared" si="2"/>
        <v>0</v>
      </c>
      <c r="H43" s="160">
        <f t="shared" si="2"/>
        <v>0</v>
      </c>
      <c r="I43" s="161">
        <f t="shared" si="2"/>
        <v>40000</v>
      </c>
    </row>
    <row r="44" spans="1:9" ht="15.75" customHeight="1">
      <c r="A44" s="139" t="s">
        <v>24</v>
      </c>
      <c r="B44" s="109" t="s">
        <v>61</v>
      </c>
      <c r="C44" s="110"/>
      <c r="D44" s="110">
        <v>75814</v>
      </c>
      <c r="E44" s="140"/>
      <c r="F44" s="105">
        <f t="shared" si="2"/>
        <v>40000</v>
      </c>
      <c r="G44" s="105">
        <f t="shared" si="2"/>
        <v>0</v>
      </c>
      <c r="H44" s="105">
        <f t="shared" si="2"/>
        <v>0</v>
      </c>
      <c r="I44" s="106">
        <f t="shared" si="2"/>
        <v>40000</v>
      </c>
    </row>
    <row r="45" spans="1:9" ht="13.5" customHeight="1">
      <c r="A45" s="139"/>
      <c r="B45" s="109" t="s">
        <v>304</v>
      </c>
      <c r="C45" s="110"/>
      <c r="D45" s="110"/>
      <c r="E45" s="140" t="s">
        <v>47</v>
      </c>
      <c r="F45" s="112">
        <v>40000</v>
      </c>
      <c r="G45" s="112">
        <v>0</v>
      </c>
      <c r="H45" s="112">
        <v>0</v>
      </c>
      <c r="I45" s="106">
        <f t="shared" si="1"/>
        <v>40000</v>
      </c>
    </row>
    <row r="46" spans="1:9" ht="17.25" customHeight="1">
      <c r="A46" s="162" t="s">
        <v>426</v>
      </c>
      <c r="B46" s="163" t="s">
        <v>62</v>
      </c>
      <c r="C46" s="164" t="s">
        <v>63</v>
      </c>
      <c r="D46" s="164"/>
      <c r="E46" s="164"/>
      <c r="F46" s="160">
        <f>F47+F50</f>
        <v>106848</v>
      </c>
      <c r="G46" s="160">
        <f>G47+G50</f>
        <v>0</v>
      </c>
      <c r="H46" s="160">
        <f>H47+H50</f>
        <v>0</v>
      </c>
      <c r="I46" s="161">
        <f>I47+I50</f>
        <v>106848</v>
      </c>
    </row>
    <row r="47" spans="1:9" ht="13.5" customHeight="1">
      <c r="A47" s="101" t="s">
        <v>24</v>
      </c>
      <c r="B47" s="15" t="s">
        <v>64</v>
      </c>
      <c r="C47" s="104"/>
      <c r="D47" s="104" t="s">
        <v>65</v>
      </c>
      <c r="E47" s="104"/>
      <c r="F47" s="112">
        <f>F48+F49</f>
        <v>15844</v>
      </c>
      <c r="G47" s="112">
        <f>G48+G49</f>
        <v>0</v>
      </c>
      <c r="H47" s="112">
        <f>H48+H49</f>
        <v>0</v>
      </c>
      <c r="I47" s="15">
        <f>I48+I49</f>
        <v>15844</v>
      </c>
    </row>
    <row r="48" spans="1:9" ht="14.25" customHeight="1">
      <c r="A48" s="101"/>
      <c r="B48" s="15" t="s">
        <v>26</v>
      </c>
      <c r="C48" s="104"/>
      <c r="D48" s="104"/>
      <c r="E48" s="104" t="s">
        <v>138</v>
      </c>
      <c r="F48" s="112">
        <v>500</v>
      </c>
      <c r="G48" s="112">
        <v>0</v>
      </c>
      <c r="H48" s="112">
        <v>0</v>
      </c>
      <c r="I48" s="106">
        <f t="shared" si="1"/>
        <v>500</v>
      </c>
    </row>
    <row r="49" spans="1:9" ht="21.75" customHeight="1">
      <c r="A49" s="101"/>
      <c r="B49" s="98" t="s">
        <v>433</v>
      </c>
      <c r="C49" s="104"/>
      <c r="D49" s="104"/>
      <c r="E49" s="104" t="s">
        <v>49</v>
      </c>
      <c r="F49" s="112">
        <v>15344</v>
      </c>
      <c r="G49" s="112">
        <v>0</v>
      </c>
      <c r="H49" s="112">
        <v>0</v>
      </c>
      <c r="I49" s="106">
        <f t="shared" si="1"/>
        <v>15344</v>
      </c>
    </row>
    <row r="50" spans="1:9" ht="15" customHeight="1">
      <c r="A50" s="101" t="s">
        <v>25</v>
      </c>
      <c r="B50" s="98" t="s">
        <v>66</v>
      </c>
      <c r="C50" s="104"/>
      <c r="D50" s="104" t="s">
        <v>67</v>
      </c>
      <c r="E50" s="104"/>
      <c r="F50" s="105">
        <f>F51+F52+F53+F54+F55+F56</f>
        <v>91004</v>
      </c>
      <c r="G50" s="105">
        <f>G51+G52+G53+G54+G55+G56</f>
        <v>0</v>
      </c>
      <c r="H50" s="105">
        <f>H51+H52+H53+H54+H55+H56</f>
        <v>0</v>
      </c>
      <c r="I50" s="106">
        <f>I51+I52+I53+I54+I55+I56</f>
        <v>91004</v>
      </c>
    </row>
    <row r="51" spans="1:9" ht="13.5" customHeight="1">
      <c r="A51" s="101"/>
      <c r="B51" s="15" t="s">
        <v>26</v>
      </c>
      <c r="C51" s="104"/>
      <c r="D51" s="104"/>
      <c r="E51" s="104" t="s">
        <v>138</v>
      </c>
      <c r="F51" s="112">
        <v>0</v>
      </c>
      <c r="G51" s="112">
        <v>0</v>
      </c>
      <c r="H51" s="112">
        <v>0</v>
      </c>
      <c r="I51" s="106">
        <f t="shared" si="1"/>
        <v>0</v>
      </c>
    </row>
    <row r="52" spans="1:9" ht="21.75" customHeight="1">
      <c r="A52" s="101"/>
      <c r="B52" s="98" t="s">
        <v>433</v>
      </c>
      <c r="C52" s="104"/>
      <c r="D52" s="104"/>
      <c r="E52" s="104" t="s">
        <v>49</v>
      </c>
      <c r="F52" s="112">
        <v>29363</v>
      </c>
      <c r="G52" s="112">
        <v>0</v>
      </c>
      <c r="H52" s="112">
        <v>0</v>
      </c>
      <c r="I52" s="106">
        <f t="shared" si="1"/>
        <v>29363</v>
      </c>
    </row>
    <row r="53" spans="1:9" ht="12.75" customHeight="1">
      <c r="A53" s="101"/>
      <c r="B53" s="98" t="s">
        <v>32</v>
      </c>
      <c r="C53" s="104"/>
      <c r="D53" s="104"/>
      <c r="E53" s="104" t="s">
        <v>48</v>
      </c>
      <c r="F53" s="112">
        <v>56124</v>
      </c>
      <c r="G53" s="112">
        <v>0</v>
      </c>
      <c r="H53" s="112">
        <v>0</v>
      </c>
      <c r="I53" s="106">
        <f t="shared" si="1"/>
        <v>56124</v>
      </c>
    </row>
    <row r="54" spans="1:9" ht="12.75" customHeight="1">
      <c r="A54" s="101"/>
      <c r="B54" s="98" t="s">
        <v>430</v>
      </c>
      <c r="C54" s="104"/>
      <c r="D54" s="104"/>
      <c r="E54" s="104" t="s">
        <v>488</v>
      </c>
      <c r="F54" s="112">
        <v>3997</v>
      </c>
      <c r="G54" s="112">
        <v>0</v>
      </c>
      <c r="H54" s="112">
        <v>0</v>
      </c>
      <c r="I54" s="106">
        <f t="shared" si="1"/>
        <v>3997</v>
      </c>
    </row>
    <row r="55" spans="1:9" ht="12.75" customHeight="1">
      <c r="A55" s="101"/>
      <c r="B55" s="109" t="s">
        <v>304</v>
      </c>
      <c r="C55" s="104"/>
      <c r="D55" s="104"/>
      <c r="E55" s="104" t="s">
        <v>47</v>
      </c>
      <c r="F55" s="112">
        <v>20</v>
      </c>
      <c r="G55" s="112">
        <v>0</v>
      </c>
      <c r="H55" s="112">
        <v>0</v>
      </c>
      <c r="I55" s="106">
        <f t="shared" si="1"/>
        <v>20</v>
      </c>
    </row>
    <row r="56" spans="1:9" ht="14.25" customHeight="1">
      <c r="A56" s="101"/>
      <c r="B56" s="98" t="s">
        <v>68</v>
      </c>
      <c r="C56" s="104"/>
      <c r="D56" s="104"/>
      <c r="E56" s="104" t="s">
        <v>46</v>
      </c>
      <c r="F56" s="112">
        <v>1500</v>
      </c>
      <c r="G56" s="112">
        <v>0</v>
      </c>
      <c r="H56" s="112">
        <v>0</v>
      </c>
      <c r="I56" s="106">
        <f t="shared" si="1"/>
        <v>1500</v>
      </c>
    </row>
    <row r="57" spans="1:9" ht="18.75" customHeight="1">
      <c r="A57" s="162" t="s">
        <v>390</v>
      </c>
      <c r="B57" s="165" t="s">
        <v>75</v>
      </c>
      <c r="C57" s="164" t="s">
        <v>338</v>
      </c>
      <c r="D57" s="164"/>
      <c r="E57" s="164"/>
      <c r="F57" s="167">
        <f>F58</f>
        <v>84006</v>
      </c>
      <c r="G57" s="167">
        <f>G58</f>
        <v>0</v>
      </c>
      <c r="H57" s="167">
        <f>H58</f>
        <v>0</v>
      </c>
      <c r="I57" s="161">
        <f>I58</f>
        <v>84006</v>
      </c>
    </row>
    <row r="58" spans="1:9" ht="16.5" customHeight="1">
      <c r="A58" s="101" t="s">
        <v>24</v>
      </c>
      <c r="B58" s="98" t="s">
        <v>431</v>
      </c>
      <c r="C58" s="104"/>
      <c r="D58" s="104" t="s">
        <v>76</v>
      </c>
      <c r="E58" s="104"/>
      <c r="F58" s="112">
        <f>F59+F60</f>
        <v>84006</v>
      </c>
      <c r="G58" s="112">
        <f>G59+G60</f>
        <v>0</v>
      </c>
      <c r="H58" s="112">
        <f>H59+H60</f>
        <v>0</v>
      </c>
      <c r="I58" s="15">
        <f>I59+I60</f>
        <v>84006</v>
      </c>
    </row>
    <row r="59" spans="1:9" ht="23.25" customHeight="1">
      <c r="A59" s="101"/>
      <c r="B59" s="98" t="s">
        <v>582</v>
      </c>
      <c r="C59" s="104"/>
      <c r="D59" s="104"/>
      <c r="E59" s="104" t="s">
        <v>583</v>
      </c>
      <c r="F59" s="112">
        <v>60006</v>
      </c>
      <c r="G59" s="112">
        <v>0</v>
      </c>
      <c r="H59" s="112">
        <v>0</v>
      </c>
      <c r="I59" s="106">
        <f>F59+G59-H59</f>
        <v>60006</v>
      </c>
    </row>
    <row r="60" spans="1:9" ht="16.5" customHeight="1">
      <c r="A60" s="101"/>
      <c r="B60" s="98" t="s">
        <v>432</v>
      </c>
      <c r="C60" s="104"/>
      <c r="D60" s="104"/>
      <c r="E60" s="104" t="s">
        <v>49</v>
      </c>
      <c r="F60" s="112">
        <v>24000</v>
      </c>
      <c r="G60" s="112">
        <v>0</v>
      </c>
      <c r="H60" s="112">
        <v>0</v>
      </c>
      <c r="I60" s="106">
        <f>F60+G60-H60</f>
        <v>24000</v>
      </c>
    </row>
    <row r="61" spans="1:9" ht="19.5" customHeight="1">
      <c r="A61" s="162">
        <v>9</v>
      </c>
      <c r="B61" s="163" t="s">
        <v>136</v>
      </c>
      <c r="C61" s="164" t="s">
        <v>263</v>
      </c>
      <c r="D61" s="164"/>
      <c r="E61" s="164"/>
      <c r="F61" s="160">
        <f>F62+F64+F67+F69</f>
        <v>212197</v>
      </c>
      <c r="G61" s="160">
        <f>G62+G64+G67+G69</f>
        <v>0</v>
      </c>
      <c r="H61" s="160">
        <f>H62+H64+H67+H69</f>
        <v>0</v>
      </c>
      <c r="I61" s="161">
        <f>I62+I64+I67+I69</f>
        <v>212197</v>
      </c>
    </row>
    <row r="62" spans="1:9" ht="24" customHeight="1">
      <c r="A62" s="101" t="s">
        <v>24</v>
      </c>
      <c r="B62" s="98" t="s">
        <v>78</v>
      </c>
      <c r="C62" s="104"/>
      <c r="D62" s="104" t="s">
        <v>137</v>
      </c>
      <c r="E62" s="104"/>
      <c r="F62" s="105">
        <f>F63</f>
        <v>1500</v>
      </c>
      <c r="G62" s="105">
        <f>G63</f>
        <v>0</v>
      </c>
      <c r="H62" s="105">
        <f>H63</f>
        <v>0</v>
      </c>
      <c r="I62" s="106">
        <f>I63</f>
        <v>1500</v>
      </c>
    </row>
    <row r="63" spans="1:9" ht="15" customHeight="1">
      <c r="A63" s="101"/>
      <c r="B63" s="98" t="s">
        <v>490</v>
      </c>
      <c r="C63" s="104"/>
      <c r="D63" s="104"/>
      <c r="E63" s="104" t="s">
        <v>489</v>
      </c>
      <c r="F63" s="112">
        <v>1500</v>
      </c>
      <c r="G63" s="112">
        <v>0</v>
      </c>
      <c r="H63" s="112">
        <v>0</v>
      </c>
      <c r="I63" s="106">
        <f t="shared" si="1"/>
        <v>1500</v>
      </c>
    </row>
    <row r="64" spans="1:9" ht="15.75" customHeight="1">
      <c r="A64" s="101" t="s">
        <v>25</v>
      </c>
      <c r="B64" s="15" t="s">
        <v>360</v>
      </c>
      <c r="C64" s="104"/>
      <c r="D64" s="104" t="s">
        <v>139</v>
      </c>
      <c r="E64" s="104"/>
      <c r="F64" s="105">
        <f>F65+F66</f>
        <v>209005</v>
      </c>
      <c r="G64" s="105">
        <f>G65+G66</f>
        <v>0</v>
      </c>
      <c r="H64" s="105">
        <f>H65+H66</f>
        <v>0</v>
      </c>
      <c r="I64" s="106">
        <f>I65+I66</f>
        <v>209005</v>
      </c>
    </row>
    <row r="65" spans="1:9" ht="15.75" customHeight="1">
      <c r="A65" s="101"/>
      <c r="B65" s="15" t="s">
        <v>32</v>
      </c>
      <c r="C65" s="104"/>
      <c r="D65" s="104"/>
      <c r="E65" s="104" t="s">
        <v>48</v>
      </c>
      <c r="F65" s="112">
        <v>206688</v>
      </c>
      <c r="G65" s="112">
        <v>0</v>
      </c>
      <c r="H65" s="112">
        <v>0</v>
      </c>
      <c r="I65" s="106">
        <f t="shared" si="1"/>
        <v>206688</v>
      </c>
    </row>
    <row r="66" spans="1:9" ht="15.75" customHeight="1">
      <c r="A66" s="101"/>
      <c r="B66" s="15" t="s">
        <v>56</v>
      </c>
      <c r="C66" s="104"/>
      <c r="D66" s="104"/>
      <c r="E66" s="104" t="s">
        <v>46</v>
      </c>
      <c r="F66" s="112">
        <v>2317</v>
      </c>
      <c r="G66" s="112">
        <v>0</v>
      </c>
      <c r="H66" s="112">
        <v>0</v>
      </c>
      <c r="I66" s="106">
        <f t="shared" si="1"/>
        <v>2317</v>
      </c>
    </row>
    <row r="67" spans="1:9" ht="17.25" customHeight="1">
      <c r="A67" s="15" t="s">
        <v>69</v>
      </c>
      <c r="B67" s="16" t="s">
        <v>103</v>
      </c>
      <c r="C67" s="104"/>
      <c r="D67" s="104" t="s">
        <v>264</v>
      </c>
      <c r="E67" s="104"/>
      <c r="F67" s="105">
        <f>F68</f>
        <v>700</v>
      </c>
      <c r="G67" s="105">
        <f>G68</f>
        <v>0</v>
      </c>
      <c r="H67" s="105">
        <f>H68</f>
        <v>0</v>
      </c>
      <c r="I67" s="106">
        <f>I68</f>
        <v>700</v>
      </c>
    </row>
    <row r="68" spans="1:9" ht="15" customHeight="1">
      <c r="A68" s="15"/>
      <c r="B68" s="98" t="s">
        <v>490</v>
      </c>
      <c r="C68" s="104"/>
      <c r="D68" s="104"/>
      <c r="E68" s="104" t="s">
        <v>489</v>
      </c>
      <c r="F68" s="112">
        <v>700</v>
      </c>
      <c r="G68" s="112">
        <v>0</v>
      </c>
      <c r="H68" s="112">
        <v>0</v>
      </c>
      <c r="I68" s="106">
        <f t="shared" si="1"/>
        <v>700</v>
      </c>
    </row>
    <row r="69" spans="1:9" ht="16.5" customHeight="1">
      <c r="A69" s="15" t="s">
        <v>79</v>
      </c>
      <c r="B69" s="98" t="s">
        <v>456</v>
      </c>
      <c r="C69" s="104"/>
      <c r="D69" s="104" t="s">
        <v>12</v>
      </c>
      <c r="E69" s="104"/>
      <c r="F69" s="112">
        <f>F70</f>
        <v>992</v>
      </c>
      <c r="G69" s="112">
        <f>G70</f>
        <v>0</v>
      </c>
      <c r="H69" s="112">
        <f>H70</f>
        <v>0</v>
      </c>
      <c r="I69" s="106">
        <f>I70</f>
        <v>992</v>
      </c>
    </row>
    <row r="70" spans="1:9" ht="17.25" customHeight="1">
      <c r="A70" s="15"/>
      <c r="B70" s="98" t="s">
        <v>56</v>
      </c>
      <c r="C70" s="104"/>
      <c r="D70" s="104"/>
      <c r="E70" s="104" t="s">
        <v>46</v>
      </c>
      <c r="F70" s="112">
        <v>992</v>
      </c>
      <c r="G70" s="112">
        <v>0</v>
      </c>
      <c r="H70" s="112">
        <v>0</v>
      </c>
      <c r="I70" s="106">
        <f>F70+G70-H70</f>
        <v>992</v>
      </c>
    </row>
    <row r="71" spans="1:9" ht="30" customHeight="1">
      <c r="A71" s="163">
        <v>10</v>
      </c>
      <c r="B71" s="165" t="s">
        <v>266</v>
      </c>
      <c r="C71" s="164" t="s">
        <v>347</v>
      </c>
      <c r="D71" s="164"/>
      <c r="E71" s="164"/>
      <c r="F71" s="167">
        <f>F72+F74</f>
        <v>21611</v>
      </c>
      <c r="G71" s="167">
        <f>G72+G74</f>
        <v>0</v>
      </c>
      <c r="H71" s="167">
        <f>H72+H74</f>
        <v>0</v>
      </c>
      <c r="I71" s="163">
        <f>I72+I74</f>
        <v>21611</v>
      </c>
    </row>
    <row r="72" spans="1:9" ht="18" customHeight="1">
      <c r="A72" s="15" t="s">
        <v>24</v>
      </c>
      <c r="B72" s="98" t="s">
        <v>80</v>
      </c>
      <c r="C72" s="104"/>
      <c r="D72" s="104" t="s">
        <v>81</v>
      </c>
      <c r="E72" s="104"/>
      <c r="F72" s="105">
        <f>F73</f>
        <v>20491</v>
      </c>
      <c r="G72" s="105">
        <f>G73</f>
        <v>0</v>
      </c>
      <c r="H72" s="105">
        <f>H73</f>
        <v>0</v>
      </c>
      <c r="I72" s="106">
        <f>I73</f>
        <v>20491</v>
      </c>
    </row>
    <row r="73" spans="1:9" ht="15" customHeight="1">
      <c r="A73" s="15"/>
      <c r="B73" s="98" t="s">
        <v>56</v>
      </c>
      <c r="C73" s="104"/>
      <c r="D73" s="104"/>
      <c r="E73" s="104" t="s">
        <v>46</v>
      </c>
      <c r="F73" s="112">
        <v>20491</v>
      </c>
      <c r="G73" s="112">
        <v>0</v>
      </c>
      <c r="H73" s="112">
        <v>0</v>
      </c>
      <c r="I73" s="106">
        <f t="shared" si="1"/>
        <v>20491</v>
      </c>
    </row>
    <row r="74" spans="1:9" ht="18.75" customHeight="1">
      <c r="A74" s="15" t="s">
        <v>25</v>
      </c>
      <c r="B74" s="121" t="s">
        <v>353</v>
      </c>
      <c r="C74" s="104"/>
      <c r="D74" s="104" t="s">
        <v>352</v>
      </c>
      <c r="E74" s="104"/>
      <c r="F74" s="105">
        <f>F75+F76</f>
        <v>1120</v>
      </c>
      <c r="G74" s="105">
        <f>G75+G76</f>
        <v>0</v>
      </c>
      <c r="H74" s="105">
        <f>H75+H76</f>
        <v>0</v>
      </c>
      <c r="I74" s="106">
        <f>I75+I76</f>
        <v>1120</v>
      </c>
    </row>
    <row r="75" spans="1:9" ht="24.75" customHeight="1">
      <c r="A75" s="15"/>
      <c r="B75" s="98" t="s">
        <v>433</v>
      </c>
      <c r="C75" s="104"/>
      <c r="D75" s="104"/>
      <c r="E75" s="104" t="s">
        <v>49</v>
      </c>
      <c r="F75" s="112">
        <v>0</v>
      </c>
      <c r="G75" s="112">
        <v>0</v>
      </c>
      <c r="H75" s="112">
        <v>0</v>
      </c>
      <c r="I75" s="106">
        <f t="shared" si="1"/>
        <v>0</v>
      </c>
    </row>
    <row r="76" spans="1:9" ht="15.75" customHeight="1">
      <c r="A76" s="15"/>
      <c r="B76" s="98" t="s">
        <v>56</v>
      </c>
      <c r="C76" s="104"/>
      <c r="D76" s="104"/>
      <c r="E76" s="104" t="s">
        <v>46</v>
      </c>
      <c r="F76" s="112">
        <v>1120</v>
      </c>
      <c r="G76" s="112">
        <v>0</v>
      </c>
      <c r="H76" s="112">
        <v>0</v>
      </c>
      <c r="I76" s="106">
        <f t="shared" si="1"/>
        <v>1120</v>
      </c>
    </row>
    <row r="77" spans="1:9" ht="31.5" customHeight="1">
      <c r="A77" s="163">
        <v>11</v>
      </c>
      <c r="B77" s="165" t="s">
        <v>83</v>
      </c>
      <c r="C77" s="164" t="s">
        <v>84</v>
      </c>
      <c r="D77" s="164"/>
      <c r="E77" s="164"/>
      <c r="F77" s="160">
        <f>F78+F81+F84</f>
        <v>250148</v>
      </c>
      <c r="G77" s="160">
        <f>G78+G81+G84</f>
        <v>0</v>
      </c>
      <c r="H77" s="160">
        <f>H78+H81+H84</f>
        <v>0</v>
      </c>
      <c r="I77" s="161">
        <f t="shared" si="1"/>
        <v>250148</v>
      </c>
    </row>
    <row r="78" spans="1:9" ht="26.25" customHeight="1">
      <c r="A78" s="15" t="s">
        <v>24</v>
      </c>
      <c r="B78" s="98" t="s">
        <v>85</v>
      </c>
      <c r="C78" s="104"/>
      <c r="D78" s="104" t="s">
        <v>86</v>
      </c>
      <c r="E78" s="104"/>
      <c r="F78" s="105">
        <f>F79+F80</f>
        <v>51836</v>
      </c>
      <c r="G78" s="105">
        <f>G79+G80</f>
        <v>0</v>
      </c>
      <c r="H78" s="105">
        <f>H79+H80</f>
        <v>0</v>
      </c>
      <c r="I78" s="106">
        <f>I79+I80</f>
        <v>51836</v>
      </c>
    </row>
    <row r="79" spans="1:9" ht="24.75" customHeight="1">
      <c r="A79" s="15"/>
      <c r="B79" s="98" t="s">
        <v>433</v>
      </c>
      <c r="C79" s="104"/>
      <c r="D79" s="104"/>
      <c r="E79" s="104" t="s">
        <v>49</v>
      </c>
      <c r="F79" s="112">
        <v>5036</v>
      </c>
      <c r="G79" s="112">
        <v>0</v>
      </c>
      <c r="H79" s="112">
        <v>0</v>
      </c>
      <c r="I79" s="106">
        <f t="shared" si="1"/>
        <v>5036</v>
      </c>
    </row>
    <row r="80" spans="1:9" ht="12.75" customHeight="1">
      <c r="A80" s="15"/>
      <c r="B80" s="98" t="s">
        <v>490</v>
      </c>
      <c r="C80" s="104"/>
      <c r="D80" s="104"/>
      <c r="E80" s="104" t="s">
        <v>489</v>
      </c>
      <c r="F80" s="112">
        <v>46800</v>
      </c>
      <c r="G80" s="112">
        <v>0</v>
      </c>
      <c r="H80" s="112">
        <v>0</v>
      </c>
      <c r="I80" s="106">
        <f t="shared" si="1"/>
        <v>46800</v>
      </c>
    </row>
    <row r="81" spans="1:9" ht="25.5" customHeight="1">
      <c r="A81" s="15" t="s">
        <v>25</v>
      </c>
      <c r="B81" s="98" t="s">
        <v>87</v>
      </c>
      <c r="C81" s="104"/>
      <c r="D81" s="104" t="s">
        <v>88</v>
      </c>
      <c r="E81" s="104"/>
      <c r="F81" s="105">
        <f>F82+F83</f>
        <v>21112</v>
      </c>
      <c r="G81" s="105">
        <f>G82+G83</f>
        <v>0</v>
      </c>
      <c r="H81" s="105">
        <f>H82+H83</f>
        <v>0</v>
      </c>
      <c r="I81" s="106">
        <f>I82+I83</f>
        <v>21112</v>
      </c>
    </row>
    <row r="82" spans="1:9" ht="23.25" customHeight="1">
      <c r="A82" s="15"/>
      <c r="B82" s="98" t="s">
        <v>433</v>
      </c>
      <c r="C82" s="104"/>
      <c r="D82" s="104"/>
      <c r="E82" s="104" t="s">
        <v>49</v>
      </c>
      <c r="F82" s="112">
        <v>21012</v>
      </c>
      <c r="G82" s="112">
        <v>0</v>
      </c>
      <c r="H82" s="112">
        <v>0</v>
      </c>
      <c r="I82" s="106">
        <f t="shared" si="1"/>
        <v>21012</v>
      </c>
    </row>
    <row r="83" spans="1:9" ht="15" customHeight="1">
      <c r="A83" s="15"/>
      <c r="B83" s="98" t="s">
        <v>32</v>
      </c>
      <c r="C83" s="104"/>
      <c r="D83" s="104"/>
      <c r="E83" s="104" t="s">
        <v>48</v>
      </c>
      <c r="F83" s="112">
        <v>100</v>
      </c>
      <c r="G83" s="112">
        <v>0</v>
      </c>
      <c r="H83" s="112">
        <v>0</v>
      </c>
      <c r="I83" s="106">
        <f>F83+G83-H83</f>
        <v>100</v>
      </c>
    </row>
    <row r="84" spans="1:9" ht="17.25" customHeight="1">
      <c r="A84" s="15" t="s">
        <v>69</v>
      </c>
      <c r="B84" s="98" t="s">
        <v>89</v>
      </c>
      <c r="C84" s="104"/>
      <c r="D84" s="104" t="s">
        <v>90</v>
      </c>
      <c r="E84" s="104"/>
      <c r="F84" s="105">
        <f>F85+F86+F87+F88</f>
        <v>177200</v>
      </c>
      <c r="G84" s="105">
        <f>G85+G86+G87+G88</f>
        <v>0</v>
      </c>
      <c r="H84" s="105">
        <f>H85+H86+H87+H88</f>
        <v>0</v>
      </c>
      <c r="I84" s="106">
        <f>I85+I86+I87+I88</f>
        <v>177200</v>
      </c>
    </row>
    <row r="85" spans="1:9" ht="23.25" customHeight="1">
      <c r="A85" s="15"/>
      <c r="B85" s="98" t="s">
        <v>31</v>
      </c>
      <c r="C85" s="104"/>
      <c r="D85" s="104"/>
      <c r="E85" s="104" t="s">
        <v>49</v>
      </c>
      <c r="F85" s="112">
        <v>70000</v>
      </c>
      <c r="G85" s="112">
        <v>0</v>
      </c>
      <c r="H85" s="112">
        <v>0</v>
      </c>
      <c r="I85" s="106">
        <f t="shared" si="1"/>
        <v>70000</v>
      </c>
    </row>
    <row r="86" spans="1:9" ht="15.75" customHeight="1">
      <c r="A86" s="15"/>
      <c r="B86" s="98" t="s">
        <v>32</v>
      </c>
      <c r="C86" s="104"/>
      <c r="D86" s="104"/>
      <c r="E86" s="104" t="s">
        <v>48</v>
      </c>
      <c r="F86" s="112">
        <v>92000</v>
      </c>
      <c r="G86" s="112">
        <v>0</v>
      </c>
      <c r="H86" s="112">
        <v>0</v>
      </c>
      <c r="I86" s="106">
        <f t="shared" si="1"/>
        <v>92000</v>
      </c>
    </row>
    <row r="87" spans="1:9" ht="13.5" customHeight="1">
      <c r="A87" s="15"/>
      <c r="B87" s="98" t="s">
        <v>304</v>
      </c>
      <c r="C87" s="104"/>
      <c r="D87" s="104"/>
      <c r="E87" s="104" t="s">
        <v>47</v>
      </c>
      <c r="F87" s="112">
        <v>200</v>
      </c>
      <c r="G87" s="112">
        <v>0</v>
      </c>
      <c r="H87" s="112">
        <v>0</v>
      </c>
      <c r="I87" s="106">
        <f t="shared" si="1"/>
        <v>200</v>
      </c>
    </row>
    <row r="88" spans="1:9" ht="14.25" customHeight="1">
      <c r="A88" s="15"/>
      <c r="B88" s="98" t="s">
        <v>68</v>
      </c>
      <c r="C88" s="104"/>
      <c r="D88" s="104"/>
      <c r="E88" s="104" t="s">
        <v>46</v>
      </c>
      <c r="F88" s="112">
        <v>15000</v>
      </c>
      <c r="G88" s="112">
        <v>0</v>
      </c>
      <c r="H88" s="112">
        <v>0</v>
      </c>
      <c r="I88" s="106">
        <f t="shared" si="1"/>
        <v>15000</v>
      </c>
    </row>
    <row r="89" spans="1:9" ht="31.5" customHeight="1">
      <c r="A89" s="79" t="s">
        <v>276</v>
      </c>
      <c r="B89" s="126" t="s">
        <v>93</v>
      </c>
      <c r="C89" s="99"/>
      <c r="D89" s="99"/>
      <c r="E89" s="99"/>
      <c r="F89" s="155">
        <f>F90+F93+F101+F105</f>
        <v>8094944</v>
      </c>
      <c r="G89" s="155">
        <f>G90+G93+G101+G105</f>
        <v>556875</v>
      </c>
      <c r="H89" s="155">
        <f>H90+H93+H101+H105</f>
        <v>218610</v>
      </c>
      <c r="I89" s="129">
        <f>I90+I93+I101+I105</f>
        <v>8433209</v>
      </c>
    </row>
    <row r="90" spans="1:9" ht="18.75" customHeight="1">
      <c r="A90" s="163" t="s">
        <v>381</v>
      </c>
      <c r="B90" s="165" t="s">
        <v>94</v>
      </c>
      <c r="C90" s="164" t="s">
        <v>294</v>
      </c>
      <c r="D90" s="164"/>
      <c r="E90" s="164"/>
      <c r="F90" s="160">
        <f aca="true" t="shared" si="3" ref="F90:I91">F91</f>
        <v>137048</v>
      </c>
      <c r="G90" s="160">
        <f t="shared" si="3"/>
        <v>0</v>
      </c>
      <c r="H90" s="160">
        <f t="shared" si="3"/>
        <v>0</v>
      </c>
      <c r="I90" s="161">
        <f t="shared" si="3"/>
        <v>137048</v>
      </c>
    </row>
    <row r="91" spans="1:9" ht="15.75" customHeight="1">
      <c r="A91" s="15" t="s">
        <v>24</v>
      </c>
      <c r="B91" s="98" t="s">
        <v>51</v>
      </c>
      <c r="C91" s="104"/>
      <c r="D91" s="104" t="s">
        <v>96</v>
      </c>
      <c r="E91" s="104"/>
      <c r="F91" s="105">
        <f t="shared" si="3"/>
        <v>137048</v>
      </c>
      <c r="G91" s="105">
        <f t="shared" si="3"/>
        <v>0</v>
      </c>
      <c r="H91" s="105">
        <f>H92</f>
        <v>0</v>
      </c>
      <c r="I91" s="106">
        <f t="shared" si="3"/>
        <v>137048</v>
      </c>
    </row>
    <row r="92" spans="1:9" ht="22.5" customHeight="1">
      <c r="A92" s="15"/>
      <c r="B92" s="98" t="s">
        <v>498</v>
      </c>
      <c r="C92" s="104"/>
      <c r="D92" s="104"/>
      <c r="E92" s="104" t="s">
        <v>52</v>
      </c>
      <c r="F92" s="105">
        <v>137048</v>
      </c>
      <c r="G92" s="105">
        <v>0</v>
      </c>
      <c r="H92" s="105">
        <v>0</v>
      </c>
      <c r="I92" s="106">
        <f t="shared" si="1"/>
        <v>137048</v>
      </c>
    </row>
    <row r="93" spans="1:9" ht="14.25" customHeight="1">
      <c r="A93" s="163" t="s">
        <v>382</v>
      </c>
      <c r="B93" s="165" t="s">
        <v>27</v>
      </c>
      <c r="C93" s="164" t="s">
        <v>28</v>
      </c>
      <c r="D93" s="164"/>
      <c r="E93" s="164"/>
      <c r="F93" s="160">
        <f>F94</f>
        <v>4991396</v>
      </c>
      <c r="G93" s="160">
        <f>G94</f>
        <v>556875</v>
      </c>
      <c r="H93" s="160">
        <f>H94</f>
        <v>218610</v>
      </c>
      <c r="I93" s="161">
        <f>I94</f>
        <v>5329661</v>
      </c>
    </row>
    <row r="94" spans="1:9" ht="27.75" customHeight="1">
      <c r="A94" s="15" t="s">
        <v>24</v>
      </c>
      <c r="B94" s="98" t="s">
        <v>29</v>
      </c>
      <c r="C94" s="104"/>
      <c r="D94" s="104" t="s">
        <v>30</v>
      </c>
      <c r="E94" s="104"/>
      <c r="F94" s="105">
        <f>F95+F99+F100</f>
        <v>4991396</v>
      </c>
      <c r="G94" s="105">
        <f>G95+G99+G100</f>
        <v>556875</v>
      </c>
      <c r="H94" s="105">
        <f>H95+H99+H100</f>
        <v>218610</v>
      </c>
      <c r="I94" s="106">
        <f>I95+I99+I100</f>
        <v>5329661</v>
      </c>
    </row>
    <row r="95" spans="1:9" ht="21.75" customHeight="1">
      <c r="A95" s="15"/>
      <c r="B95" s="98" t="s">
        <v>442</v>
      </c>
      <c r="C95" s="104"/>
      <c r="D95" s="104"/>
      <c r="E95" s="104" t="s">
        <v>539</v>
      </c>
      <c r="F95" s="105">
        <v>2173488</v>
      </c>
      <c r="G95" s="105">
        <v>0</v>
      </c>
      <c r="H95" s="105">
        <v>218610</v>
      </c>
      <c r="I95" s="106">
        <f aca="true" t="shared" si="4" ref="I95:I184">F95+G95-H95</f>
        <v>1954878</v>
      </c>
    </row>
    <row r="96" spans="1:9" s="19" customFormat="1" ht="15.75" customHeight="1" hidden="1">
      <c r="A96" s="163" t="s">
        <v>383</v>
      </c>
      <c r="B96" s="165" t="s">
        <v>53</v>
      </c>
      <c r="C96" s="164" t="s">
        <v>318</v>
      </c>
      <c r="D96" s="164"/>
      <c r="E96" s="164"/>
      <c r="F96" s="160">
        <f>F97</f>
        <v>704477</v>
      </c>
      <c r="G96" s="160">
        <f>G97</f>
        <v>0</v>
      </c>
      <c r="H96" s="160">
        <f>H97</f>
        <v>0</v>
      </c>
      <c r="I96" s="161">
        <f>I97</f>
        <v>704477</v>
      </c>
    </row>
    <row r="97" spans="1:9" ht="19.5" customHeight="1" hidden="1">
      <c r="A97" s="15" t="s">
        <v>24</v>
      </c>
      <c r="B97" s="98" t="s">
        <v>441</v>
      </c>
      <c r="C97" s="104"/>
      <c r="D97" s="104" t="s">
        <v>193</v>
      </c>
      <c r="E97" s="104"/>
      <c r="F97" s="105">
        <f>F98+F99</f>
        <v>704477</v>
      </c>
      <c r="G97" s="105">
        <f>G98+G99</f>
        <v>0</v>
      </c>
      <c r="H97" s="105">
        <f>H98+H99</f>
        <v>0</v>
      </c>
      <c r="I97" s="106">
        <f>I98+I99</f>
        <v>704477</v>
      </c>
    </row>
    <row r="98" spans="1:9" ht="21.75" customHeight="1" hidden="1">
      <c r="A98" s="15"/>
      <c r="B98" s="98" t="s">
        <v>443</v>
      </c>
      <c r="C98" s="104"/>
      <c r="D98" s="104"/>
      <c r="E98" s="104" t="s">
        <v>444</v>
      </c>
      <c r="F98" s="105">
        <v>0</v>
      </c>
      <c r="G98" s="105">
        <v>0</v>
      </c>
      <c r="H98" s="105">
        <v>0</v>
      </c>
      <c r="I98" s="106">
        <f>F98+G98-H98</f>
        <v>0</v>
      </c>
    </row>
    <row r="99" spans="1:9" ht="23.25" customHeight="1">
      <c r="A99" s="15"/>
      <c r="B99" s="98" t="s">
        <v>442</v>
      </c>
      <c r="C99" s="104"/>
      <c r="D99" s="104"/>
      <c r="E99" s="104" t="s">
        <v>615</v>
      </c>
      <c r="F99" s="105">
        <v>704477</v>
      </c>
      <c r="G99" s="105">
        <v>0</v>
      </c>
      <c r="H99" s="105">
        <v>0</v>
      </c>
      <c r="I99" s="106">
        <f>F99+G99-H99</f>
        <v>704477</v>
      </c>
    </row>
    <row r="100" spans="1:9" ht="23.25" customHeight="1">
      <c r="A100" s="15"/>
      <c r="B100" s="98" t="s">
        <v>442</v>
      </c>
      <c r="C100" s="104"/>
      <c r="D100" s="104"/>
      <c r="E100" s="104" t="s">
        <v>620</v>
      </c>
      <c r="F100" s="105">
        <v>2113431</v>
      </c>
      <c r="G100" s="105">
        <v>556875</v>
      </c>
      <c r="H100" s="105">
        <v>0</v>
      </c>
      <c r="I100" s="106">
        <f>F100+G100-H100</f>
        <v>2670306</v>
      </c>
    </row>
    <row r="101" spans="1:9" ht="20.25" customHeight="1">
      <c r="A101" s="244" t="s">
        <v>385</v>
      </c>
      <c r="B101" s="245" t="s">
        <v>75</v>
      </c>
      <c r="C101" s="248" t="s">
        <v>338</v>
      </c>
      <c r="D101" s="246"/>
      <c r="E101" s="246"/>
      <c r="F101" s="247">
        <f>F102</f>
        <v>2966500</v>
      </c>
      <c r="G101" s="247">
        <f>G102</f>
        <v>0</v>
      </c>
      <c r="H101" s="247">
        <f>H102</f>
        <v>0</v>
      </c>
      <c r="I101" s="253">
        <f>I102</f>
        <v>2966500</v>
      </c>
    </row>
    <row r="102" spans="1:9" ht="18.75" customHeight="1">
      <c r="A102" s="251" t="s">
        <v>24</v>
      </c>
      <c r="B102" s="252" t="s">
        <v>431</v>
      </c>
      <c r="C102" s="249"/>
      <c r="D102" s="249" t="s">
        <v>76</v>
      </c>
      <c r="E102" s="249"/>
      <c r="F102" s="250">
        <f>F103+F104</f>
        <v>2966500</v>
      </c>
      <c r="G102" s="250">
        <f>G103+G104</f>
        <v>0</v>
      </c>
      <c r="H102" s="250">
        <f>H103+H104</f>
        <v>0</v>
      </c>
      <c r="I102" s="254">
        <f>I103+I104</f>
        <v>2966500</v>
      </c>
    </row>
    <row r="103" spans="1:9" ht="22.5" customHeight="1">
      <c r="A103" s="15"/>
      <c r="B103" s="98" t="s">
        <v>442</v>
      </c>
      <c r="C103" s="104"/>
      <c r="D103" s="104"/>
      <c r="E103" s="104" t="s">
        <v>539</v>
      </c>
      <c r="F103" s="105">
        <v>2617500</v>
      </c>
      <c r="G103" s="105">
        <v>0</v>
      </c>
      <c r="H103" s="105">
        <v>0</v>
      </c>
      <c r="I103" s="106">
        <f>F103+G103-H103</f>
        <v>2617500</v>
      </c>
    </row>
    <row r="104" spans="1:9" ht="22.5" customHeight="1">
      <c r="A104" s="15"/>
      <c r="B104" s="98" t="s">
        <v>442</v>
      </c>
      <c r="C104" s="104"/>
      <c r="D104" s="104"/>
      <c r="E104" s="104" t="s">
        <v>593</v>
      </c>
      <c r="F104" s="105">
        <v>349000</v>
      </c>
      <c r="G104" s="105">
        <v>0</v>
      </c>
      <c r="H104" s="105">
        <v>0</v>
      </c>
      <c r="I104" s="106">
        <f>F104+G104-H104</f>
        <v>349000</v>
      </c>
    </row>
    <row r="105" spans="1:9" ht="24.75" customHeight="1">
      <c r="A105" s="163" t="s">
        <v>387</v>
      </c>
      <c r="B105" s="165" t="s">
        <v>83</v>
      </c>
      <c r="C105" s="164" t="s">
        <v>84</v>
      </c>
      <c r="D105" s="164"/>
      <c r="E105" s="164"/>
      <c r="F105" s="160">
        <f aca="true" t="shared" si="5" ref="F105:I106">F106</f>
        <v>0</v>
      </c>
      <c r="G105" s="160">
        <f t="shared" si="5"/>
        <v>0</v>
      </c>
      <c r="H105" s="160">
        <f t="shared" si="5"/>
        <v>0</v>
      </c>
      <c r="I105" s="161">
        <f t="shared" si="5"/>
        <v>0</v>
      </c>
    </row>
    <row r="106" spans="1:9" ht="16.5" customHeight="1">
      <c r="A106" s="15" t="s">
        <v>24</v>
      </c>
      <c r="B106" s="98" t="s">
        <v>89</v>
      </c>
      <c r="C106" s="104"/>
      <c r="D106" s="104" t="s">
        <v>90</v>
      </c>
      <c r="E106" s="104"/>
      <c r="F106" s="105">
        <f t="shared" si="5"/>
        <v>0</v>
      </c>
      <c r="G106" s="105">
        <f t="shared" si="5"/>
        <v>0</v>
      </c>
      <c r="H106" s="105">
        <f t="shared" si="5"/>
        <v>0</v>
      </c>
      <c r="I106" s="106">
        <f t="shared" si="5"/>
        <v>0</v>
      </c>
    </row>
    <row r="107" spans="1:11" ht="23.25" customHeight="1">
      <c r="A107" s="15"/>
      <c r="B107" s="98" t="s">
        <v>442</v>
      </c>
      <c r="C107" s="104"/>
      <c r="D107" s="104"/>
      <c r="E107" s="104" t="s">
        <v>539</v>
      </c>
      <c r="F107" s="207">
        <v>0</v>
      </c>
      <c r="G107" s="105">
        <v>0</v>
      </c>
      <c r="H107" s="105">
        <v>0</v>
      </c>
      <c r="I107" s="106">
        <f>F107+G107-H107</f>
        <v>0</v>
      </c>
      <c r="K107" s="255"/>
    </row>
    <row r="108" spans="1:9" s="19" customFormat="1" ht="55.5" customHeight="1">
      <c r="A108" s="76" t="s">
        <v>379</v>
      </c>
      <c r="B108" s="126" t="s">
        <v>746</v>
      </c>
      <c r="C108" s="76"/>
      <c r="D108" s="76"/>
      <c r="E108" s="76"/>
      <c r="F108" s="155">
        <f>F109+F113+F115+F120+F122+F125+F128</f>
        <v>1428234</v>
      </c>
      <c r="G108" s="155">
        <f>G109+G113+G115+G120+G122+G125+G128</f>
        <v>123862</v>
      </c>
      <c r="H108" s="155">
        <f>H109+H113+H115+H120+H122+H125+H128</f>
        <v>37459</v>
      </c>
      <c r="I108" s="129">
        <f>I109+I113+I115+I120+I122+I125+I128</f>
        <v>1514637</v>
      </c>
    </row>
    <row r="109" spans="1:9" s="19" customFormat="1" ht="18" customHeight="1">
      <c r="A109" s="169" t="s">
        <v>381</v>
      </c>
      <c r="B109" s="170" t="s">
        <v>27</v>
      </c>
      <c r="C109" s="169">
        <v>600</v>
      </c>
      <c r="D109" s="169"/>
      <c r="E109" s="169"/>
      <c r="F109" s="160">
        <f>F110</f>
        <v>183755</v>
      </c>
      <c r="G109" s="160">
        <f>G110</f>
        <v>92812</v>
      </c>
      <c r="H109" s="160">
        <f>H110</f>
        <v>37459</v>
      </c>
      <c r="I109" s="161">
        <f>I110</f>
        <v>239108</v>
      </c>
    </row>
    <row r="110" spans="1:9" ht="15.75" customHeight="1">
      <c r="A110" s="3" t="s">
        <v>24</v>
      </c>
      <c r="B110" s="98" t="s">
        <v>29</v>
      </c>
      <c r="C110" s="3"/>
      <c r="D110" s="3">
        <v>60014</v>
      </c>
      <c r="E110" s="3"/>
      <c r="F110" s="105">
        <f>F111+F112</f>
        <v>183755</v>
      </c>
      <c r="G110" s="105">
        <f>G111+G112</f>
        <v>92812</v>
      </c>
      <c r="H110" s="105">
        <f>H111+H112</f>
        <v>37459</v>
      </c>
      <c r="I110" s="106">
        <f>I111+I112</f>
        <v>239108</v>
      </c>
    </row>
    <row r="111" spans="1:9" ht="22.5" customHeight="1">
      <c r="A111" s="111"/>
      <c r="B111" s="138" t="s">
        <v>499</v>
      </c>
      <c r="C111" s="110"/>
      <c r="D111" s="110"/>
      <c r="E111" s="110">
        <v>6610</v>
      </c>
      <c r="F111" s="112">
        <v>67320</v>
      </c>
      <c r="G111" s="112">
        <v>92812</v>
      </c>
      <c r="H111" s="112">
        <v>1024</v>
      </c>
      <c r="I111" s="106">
        <f t="shared" si="4"/>
        <v>159108</v>
      </c>
    </row>
    <row r="112" spans="1:9" ht="22.5" customHeight="1">
      <c r="A112" s="111"/>
      <c r="B112" s="138" t="s">
        <v>499</v>
      </c>
      <c r="C112" s="110"/>
      <c r="D112" s="110"/>
      <c r="E112" s="110">
        <v>6619</v>
      </c>
      <c r="F112" s="112">
        <v>116435</v>
      </c>
      <c r="G112" s="112">
        <v>0</v>
      </c>
      <c r="H112" s="112">
        <v>36435</v>
      </c>
      <c r="I112" s="106">
        <f t="shared" si="4"/>
        <v>80000</v>
      </c>
    </row>
    <row r="113" spans="1:9" s="19" customFormat="1" ht="16.5" customHeight="1">
      <c r="A113" s="171" t="s">
        <v>382</v>
      </c>
      <c r="B113" s="172" t="s">
        <v>53</v>
      </c>
      <c r="C113" s="166">
        <v>750</v>
      </c>
      <c r="D113" s="166"/>
      <c r="E113" s="166"/>
      <c r="F113" s="160">
        <f>F114</f>
        <v>0</v>
      </c>
      <c r="G113" s="160">
        <f>G114</f>
        <v>0</v>
      </c>
      <c r="H113" s="160">
        <f>H114</f>
        <v>0</v>
      </c>
      <c r="I113" s="161">
        <f>I114</f>
        <v>0</v>
      </c>
    </row>
    <row r="114" spans="1:9" s="19" customFormat="1" ht="14.25" customHeight="1">
      <c r="A114" s="205" t="s">
        <v>436</v>
      </c>
      <c r="B114" s="204" t="s">
        <v>440</v>
      </c>
      <c r="C114" s="203"/>
      <c r="D114" s="206">
        <v>75020</v>
      </c>
      <c r="E114" s="206">
        <v>6610</v>
      </c>
      <c r="F114" s="207">
        <v>0</v>
      </c>
      <c r="G114" s="207">
        <v>0</v>
      </c>
      <c r="H114" s="207">
        <v>0</v>
      </c>
      <c r="I114" s="201">
        <f>F114+G114-H114</f>
        <v>0</v>
      </c>
    </row>
    <row r="115" spans="1:9" s="19" customFormat="1" ht="16.5" customHeight="1">
      <c r="A115" s="171" t="s">
        <v>383</v>
      </c>
      <c r="B115" s="172" t="s">
        <v>75</v>
      </c>
      <c r="C115" s="166">
        <v>851</v>
      </c>
      <c r="D115" s="202"/>
      <c r="E115" s="202"/>
      <c r="F115" s="160">
        <f>F116+F117</f>
        <v>411588</v>
      </c>
      <c r="G115" s="160">
        <f>G116+G117</f>
        <v>31050</v>
      </c>
      <c r="H115" s="160">
        <f>H116+H117</f>
        <v>0</v>
      </c>
      <c r="I115" s="160">
        <f>I116+I117</f>
        <v>442638</v>
      </c>
    </row>
    <row r="116" spans="1:9" ht="15" customHeight="1">
      <c r="A116" s="101" t="s">
        <v>24</v>
      </c>
      <c r="B116" s="98" t="s">
        <v>431</v>
      </c>
      <c r="C116" s="3"/>
      <c r="D116" s="3">
        <v>85111</v>
      </c>
      <c r="E116" s="3">
        <v>6619</v>
      </c>
      <c r="F116" s="105">
        <v>411588</v>
      </c>
      <c r="G116" s="105">
        <v>0</v>
      </c>
      <c r="H116" s="105">
        <v>0</v>
      </c>
      <c r="I116" s="106">
        <f t="shared" si="4"/>
        <v>411588</v>
      </c>
    </row>
    <row r="117" spans="1:9" ht="15" customHeight="1">
      <c r="A117" s="101" t="s">
        <v>25</v>
      </c>
      <c r="B117" s="98" t="s">
        <v>747</v>
      </c>
      <c r="C117" s="113"/>
      <c r="D117" s="111">
        <v>85154</v>
      </c>
      <c r="E117" s="111"/>
      <c r="F117" s="105">
        <f>F118+F119</f>
        <v>0</v>
      </c>
      <c r="G117" s="105">
        <f>G118+G119</f>
        <v>31050</v>
      </c>
      <c r="H117" s="105">
        <f>H118+H119</f>
        <v>0</v>
      </c>
      <c r="I117" s="106">
        <f t="shared" si="4"/>
        <v>31050</v>
      </c>
    </row>
    <row r="118" spans="1:9" ht="24.75" customHeight="1">
      <c r="A118" s="101"/>
      <c r="B118" s="98" t="s">
        <v>748</v>
      </c>
      <c r="C118" s="113"/>
      <c r="D118" s="111"/>
      <c r="E118" s="111">
        <v>2330</v>
      </c>
      <c r="F118" s="105">
        <v>0</v>
      </c>
      <c r="G118" s="105">
        <v>8100</v>
      </c>
      <c r="H118" s="105">
        <v>0</v>
      </c>
      <c r="I118" s="106">
        <f t="shared" si="4"/>
        <v>8100</v>
      </c>
    </row>
    <row r="119" spans="1:9" ht="24.75" customHeight="1">
      <c r="A119" s="101"/>
      <c r="B119" s="98" t="s">
        <v>749</v>
      </c>
      <c r="C119" s="113"/>
      <c r="D119" s="111"/>
      <c r="E119" s="111">
        <v>6630</v>
      </c>
      <c r="F119" s="105">
        <v>0</v>
      </c>
      <c r="G119" s="105">
        <v>22950</v>
      </c>
      <c r="H119" s="105">
        <v>0</v>
      </c>
      <c r="I119" s="106">
        <f t="shared" si="4"/>
        <v>22950</v>
      </c>
    </row>
    <row r="120" spans="1:9" s="19" customFormat="1" ht="23.25" customHeight="1">
      <c r="A120" s="162" t="s">
        <v>385</v>
      </c>
      <c r="B120" s="165" t="s">
        <v>364</v>
      </c>
      <c r="C120" s="173">
        <v>754</v>
      </c>
      <c r="D120" s="174"/>
      <c r="E120" s="174"/>
      <c r="F120" s="160">
        <f>F121</f>
        <v>23500</v>
      </c>
      <c r="G120" s="160">
        <f>G121</f>
        <v>0</v>
      </c>
      <c r="H120" s="160">
        <f>H121</f>
        <v>0</v>
      </c>
      <c r="I120" s="161">
        <f>I121</f>
        <v>23500</v>
      </c>
    </row>
    <row r="121" spans="1:9" ht="15.75" customHeight="1">
      <c r="A121" s="101" t="s">
        <v>24</v>
      </c>
      <c r="B121" s="98" t="s">
        <v>97</v>
      </c>
      <c r="C121" s="113"/>
      <c r="D121" s="111">
        <v>75411</v>
      </c>
      <c r="E121" s="111">
        <v>2310</v>
      </c>
      <c r="F121" s="105">
        <v>23500</v>
      </c>
      <c r="G121" s="105">
        <v>0</v>
      </c>
      <c r="H121" s="105">
        <v>0</v>
      </c>
      <c r="I121" s="106">
        <f t="shared" si="4"/>
        <v>23500</v>
      </c>
    </row>
    <row r="122" spans="1:9" ht="15.75" customHeight="1">
      <c r="A122" s="226" t="s">
        <v>387</v>
      </c>
      <c r="B122" s="227" t="s">
        <v>527</v>
      </c>
      <c r="C122" s="228">
        <v>803</v>
      </c>
      <c r="D122" s="229"/>
      <c r="E122" s="229"/>
      <c r="F122" s="230">
        <f>F123+F124</f>
        <v>68120</v>
      </c>
      <c r="G122" s="230">
        <f>G123+G124</f>
        <v>0</v>
      </c>
      <c r="H122" s="230">
        <f>H123+H124</f>
        <v>0</v>
      </c>
      <c r="I122" s="522">
        <f>I123+I124</f>
        <v>68120</v>
      </c>
    </row>
    <row r="123" spans="1:9" ht="15.75" customHeight="1">
      <c r="A123" s="101" t="s">
        <v>436</v>
      </c>
      <c r="B123" s="98" t="s">
        <v>528</v>
      </c>
      <c r="C123" s="113"/>
      <c r="D123" s="111">
        <v>80309</v>
      </c>
      <c r="E123" s="111">
        <v>2328</v>
      </c>
      <c r="F123" s="105">
        <v>51090</v>
      </c>
      <c r="G123" s="105">
        <v>0</v>
      </c>
      <c r="H123" s="105">
        <v>0</v>
      </c>
      <c r="I123" s="106">
        <f t="shared" si="4"/>
        <v>51090</v>
      </c>
    </row>
    <row r="124" spans="1:9" ht="15.75" customHeight="1">
      <c r="A124" s="2" t="s">
        <v>25</v>
      </c>
      <c r="B124" s="98" t="s">
        <v>528</v>
      </c>
      <c r="C124" s="113"/>
      <c r="D124" s="111"/>
      <c r="E124" s="111">
        <v>2329</v>
      </c>
      <c r="F124" s="105">
        <v>17030</v>
      </c>
      <c r="G124" s="105">
        <v>0</v>
      </c>
      <c r="H124" s="105">
        <v>0</v>
      </c>
      <c r="I124" s="106">
        <f t="shared" si="4"/>
        <v>17030</v>
      </c>
    </row>
    <row r="125" spans="1:9" ht="23.25" customHeight="1">
      <c r="A125" s="162" t="s">
        <v>425</v>
      </c>
      <c r="B125" s="165" t="s">
        <v>83</v>
      </c>
      <c r="C125" s="173">
        <v>854</v>
      </c>
      <c r="D125" s="174"/>
      <c r="E125" s="174"/>
      <c r="F125" s="160">
        <f>F126+F127</f>
        <v>315598</v>
      </c>
      <c r="G125" s="160">
        <f>G126+G127</f>
        <v>0</v>
      </c>
      <c r="H125" s="160">
        <f>H126+H127</f>
        <v>0</v>
      </c>
      <c r="I125" s="161">
        <f>I126+I127</f>
        <v>315598</v>
      </c>
    </row>
    <row r="126" spans="1:9" ht="15.75" customHeight="1">
      <c r="A126" s="101" t="s">
        <v>24</v>
      </c>
      <c r="B126" s="98" t="s">
        <v>529</v>
      </c>
      <c r="C126" s="113"/>
      <c r="D126" s="111">
        <v>85415</v>
      </c>
      <c r="E126" s="111">
        <v>2328</v>
      </c>
      <c r="F126" s="105">
        <v>214607</v>
      </c>
      <c r="G126" s="105">
        <v>0</v>
      </c>
      <c r="H126" s="105">
        <v>0</v>
      </c>
      <c r="I126" s="106">
        <f t="shared" si="4"/>
        <v>214607</v>
      </c>
    </row>
    <row r="127" spans="1:9" ht="15.75" customHeight="1">
      <c r="A127" s="101" t="s">
        <v>25</v>
      </c>
      <c r="B127" s="98" t="s">
        <v>529</v>
      </c>
      <c r="C127" s="113"/>
      <c r="D127" s="111"/>
      <c r="E127" s="111">
        <v>2329</v>
      </c>
      <c r="F127" s="105">
        <v>100991</v>
      </c>
      <c r="G127" s="105">
        <v>0</v>
      </c>
      <c r="H127" s="105">
        <v>0</v>
      </c>
      <c r="I127" s="106">
        <f t="shared" si="4"/>
        <v>100991</v>
      </c>
    </row>
    <row r="128" spans="1:9" ht="19.5" customHeight="1">
      <c r="A128" s="162" t="s">
        <v>426</v>
      </c>
      <c r="B128" s="165" t="s">
        <v>265</v>
      </c>
      <c r="C128" s="173">
        <v>852</v>
      </c>
      <c r="D128" s="174"/>
      <c r="E128" s="174"/>
      <c r="F128" s="160">
        <f>F129+F130</f>
        <v>425673</v>
      </c>
      <c r="G128" s="160">
        <f>G129+G130</f>
        <v>0</v>
      </c>
      <c r="H128" s="160">
        <f>H129+H130</f>
        <v>0</v>
      </c>
      <c r="I128" s="161">
        <f>I129+I130</f>
        <v>425673</v>
      </c>
    </row>
    <row r="129" spans="1:9" ht="16.5" customHeight="1">
      <c r="A129" s="231" t="s">
        <v>24</v>
      </c>
      <c r="B129" s="210" t="s">
        <v>584</v>
      </c>
      <c r="C129" s="220"/>
      <c r="D129" s="221">
        <v>85201</v>
      </c>
      <c r="E129" s="221">
        <v>2320</v>
      </c>
      <c r="F129" s="207">
        <v>403534</v>
      </c>
      <c r="G129" s="207">
        <v>0</v>
      </c>
      <c r="H129" s="209">
        <v>0</v>
      </c>
      <c r="I129" s="106">
        <f>F129+G129-H129</f>
        <v>403534</v>
      </c>
    </row>
    <row r="130" spans="1:9" ht="17.25" customHeight="1">
      <c r="A130" s="101" t="s">
        <v>24</v>
      </c>
      <c r="B130" s="98" t="s">
        <v>491</v>
      </c>
      <c r="C130" s="113"/>
      <c r="D130" s="111">
        <v>85204</v>
      </c>
      <c r="E130" s="111">
        <v>2320</v>
      </c>
      <c r="F130" s="105">
        <v>22139</v>
      </c>
      <c r="G130" s="105">
        <v>0</v>
      </c>
      <c r="H130" s="105">
        <v>0</v>
      </c>
      <c r="I130" s="106">
        <f>F130+G130-H130</f>
        <v>22139</v>
      </c>
    </row>
    <row r="131" spans="1:9" s="19" customFormat="1" ht="27.75" customHeight="1">
      <c r="A131" s="78" t="s">
        <v>392</v>
      </c>
      <c r="B131" s="126" t="s">
        <v>445</v>
      </c>
      <c r="C131" s="76"/>
      <c r="D131" s="99"/>
      <c r="E131" s="76"/>
      <c r="F131" s="155">
        <f>F132+F134+F136+F141+F144+F147+F242+F244</f>
        <v>2919281</v>
      </c>
      <c r="G131" s="155">
        <f>G132+G134+G136+G141+G144+G147+G242+G244</f>
        <v>488</v>
      </c>
      <c r="H131" s="155">
        <f>H132+H134+H136+H141+H144+H147+H242+H244</f>
        <v>0</v>
      </c>
      <c r="I131" s="129">
        <f>I132+I134+I136+I141+I144+I147+I242+I244</f>
        <v>2919769</v>
      </c>
    </row>
    <row r="132" spans="1:9" s="19" customFormat="1" ht="17.25" customHeight="1">
      <c r="A132" s="162" t="s">
        <v>381</v>
      </c>
      <c r="B132" s="165" t="s">
        <v>23</v>
      </c>
      <c r="C132" s="164" t="s">
        <v>272</v>
      </c>
      <c r="D132" s="164"/>
      <c r="E132" s="166"/>
      <c r="F132" s="167">
        <f>F133</f>
        <v>40000</v>
      </c>
      <c r="G132" s="167">
        <f>G133</f>
        <v>0</v>
      </c>
      <c r="H132" s="167">
        <f>H133</f>
        <v>0</v>
      </c>
      <c r="I132" s="163">
        <f>I133</f>
        <v>40000</v>
      </c>
    </row>
    <row r="133" spans="1:9" ht="24" customHeight="1">
      <c r="A133" s="101"/>
      <c r="B133" s="98" t="s">
        <v>174</v>
      </c>
      <c r="C133" s="3"/>
      <c r="D133" s="104" t="s">
        <v>277</v>
      </c>
      <c r="E133" s="3">
        <v>2110</v>
      </c>
      <c r="F133" s="105">
        <v>40000</v>
      </c>
      <c r="G133" s="105">
        <v>0</v>
      </c>
      <c r="H133" s="105">
        <v>0</v>
      </c>
      <c r="I133" s="106">
        <f t="shared" si="4"/>
        <v>40000</v>
      </c>
    </row>
    <row r="134" spans="1:9" s="19" customFormat="1" ht="15.75" customHeight="1">
      <c r="A134" s="175" t="s">
        <v>382</v>
      </c>
      <c r="B134" s="176" t="s">
        <v>127</v>
      </c>
      <c r="C134" s="169">
        <v>700</v>
      </c>
      <c r="D134" s="177"/>
      <c r="E134" s="169"/>
      <c r="F134" s="178">
        <f>F135</f>
        <v>55000</v>
      </c>
      <c r="G134" s="178">
        <f>G135</f>
        <v>0</v>
      </c>
      <c r="H134" s="178">
        <f>H135</f>
        <v>0</v>
      </c>
      <c r="I134" s="163">
        <f>I135</f>
        <v>55000</v>
      </c>
    </row>
    <row r="135" spans="1:9" ht="21.75" customHeight="1">
      <c r="A135" s="139"/>
      <c r="B135" s="109" t="s">
        <v>34</v>
      </c>
      <c r="C135" s="110"/>
      <c r="D135" s="140" t="s">
        <v>298</v>
      </c>
      <c r="E135" s="110">
        <v>2110</v>
      </c>
      <c r="F135" s="145">
        <v>55000</v>
      </c>
      <c r="G135" s="145">
        <v>0</v>
      </c>
      <c r="H135" s="145">
        <v>0</v>
      </c>
      <c r="I135" s="106">
        <f t="shared" si="4"/>
        <v>55000</v>
      </c>
    </row>
    <row r="136" spans="1:9" s="19" customFormat="1" ht="16.5" customHeight="1">
      <c r="A136" s="175" t="s">
        <v>383</v>
      </c>
      <c r="B136" s="176" t="s">
        <v>129</v>
      </c>
      <c r="C136" s="169">
        <v>710</v>
      </c>
      <c r="D136" s="177"/>
      <c r="E136" s="169"/>
      <c r="F136" s="178">
        <f>F137+F138+F139+F140</f>
        <v>202852</v>
      </c>
      <c r="G136" s="178">
        <f>G137+G138+G139+G140</f>
        <v>0</v>
      </c>
      <c r="H136" s="178">
        <f>H137+H138+H139+H140</f>
        <v>0</v>
      </c>
      <c r="I136" s="163">
        <f>I137+I138+I139+I140</f>
        <v>202852</v>
      </c>
    </row>
    <row r="137" spans="1:9" ht="23.25" customHeight="1">
      <c r="A137" s="139" t="s">
        <v>24</v>
      </c>
      <c r="B137" s="109" t="s">
        <v>308</v>
      </c>
      <c r="C137" s="110"/>
      <c r="D137" s="140" t="s">
        <v>307</v>
      </c>
      <c r="E137" s="110">
        <v>2110</v>
      </c>
      <c r="F137" s="145">
        <v>42000</v>
      </c>
      <c r="G137" s="145">
        <v>0</v>
      </c>
      <c r="H137" s="145">
        <v>0</v>
      </c>
      <c r="I137" s="106">
        <f t="shared" si="4"/>
        <v>42000</v>
      </c>
    </row>
    <row r="138" spans="1:9" ht="22.5" customHeight="1">
      <c r="A138" s="139" t="s">
        <v>25</v>
      </c>
      <c r="B138" s="109" t="s">
        <v>310</v>
      </c>
      <c r="C138" s="110"/>
      <c r="D138" s="140" t="s">
        <v>309</v>
      </c>
      <c r="E138" s="110">
        <v>2110</v>
      </c>
      <c r="F138" s="145">
        <v>8000</v>
      </c>
      <c r="G138" s="145">
        <v>0</v>
      </c>
      <c r="H138" s="145">
        <v>0</v>
      </c>
      <c r="I138" s="106">
        <f t="shared" si="4"/>
        <v>8000</v>
      </c>
    </row>
    <row r="139" spans="1:9" ht="16.5" customHeight="1">
      <c r="A139" s="139" t="s">
        <v>69</v>
      </c>
      <c r="B139" s="109" t="s">
        <v>312</v>
      </c>
      <c r="C139" s="110"/>
      <c r="D139" s="140" t="s">
        <v>311</v>
      </c>
      <c r="E139" s="110">
        <v>2110</v>
      </c>
      <c r="F139" s="145">
        <v>149352</v>
      </c>
      <c r="G139" s="145">
        <v>0</v>
      </c>
      <c r="H139" s="145">
        <v>0</v>
      </c>
      <c r="I139" s="106">
        <f t="shared" si="4"/>
        <v>149352</v>
      </c>
    </row>
    <row r="140" spans="1:9" ht="15" customHeight="1">
      <c r="A140" s="139"/>
      <c r="B140" s="98" t="s">
        <v>460</v>
      </c>
      <c r="C140" s="110"/>
      <c r="D140" s="140" t="s">
        <v>311</v>
      </c>
      <c r="E140" s="110">
        <v>6410</v>
      </c>
      <c r="F140" s="145">
        <v>3500</v>
      </c>
      <c r="G140" s="145">
        <v>0</v>
      </c>
      <c r="H140" s="145">
        <v>0</v>
      </c>
      <c r="I140" s="106">
        <f t="shared" si="4"/>
        <v>3500</v>
      </c>
    </row>
    <row r="141" spans="1:9" s="19" customFormat="1" ht="19.5" customHeight="1">
      <c r="A141" s="175" t="s">
        <v>385</v>
      </c>
      <c r="B141" s="176" t="s">
        <v>53</v>
      </c>
      <c r="C141" s="169">
        <v>750</v>
      </c>
      <c r="D141" s="177"/>
      <c r="E141" s="169"/>
      <c r="F141" s="178">
        <f>F142+F143</f>
        <v>107258</v>
      </c>
      <c r="G141" s="178">
        <f>G142+G143</f>
        <v>488</v>
      </c>
      <c r="H141" s="178">
        <f>H142+H143</f>
        <v>0</v>
      </c>
      <c r="I141" s="163">
        <f>I142+I143</f>
        <v>107746</v>
      </c>
    </row>
    <row r="142" spans="1:9" ht="18" customHeight="1">
      <c r="A142" s="139" t="s">
        <v>24</v>
      </c>
      <c r="B142" s="109" t="s">
        <v>320</v>
      </c>
      <c r="C142" s="110"/>
      <c r="D142" s="140" t="s">
        <v>319</v>
      </c>
      <c r="E142" s="110">
        <v>2110</v>
      </c>
      <c r="F142" s="145">
        <v>94258</v>
      </c>
      <c r="G142" s="145">
        <v>0</v>
      </c>
      <c r="H142" s="145">
        <v>0</v>
      </c>
      <c r="I142" s="106">
        <f t="shared" si="4"/>
        <v>94258</v>
      </c>
    </row>
    <row r="143" spans="1:9" ht="19.5" customHeight="1">
      <c r="A143" s="139" t="s">
        <v>25</v>
      </c>
      <c r="B143" s="109" t="s">
        <v>323</v>
      </c>
      <c r="C143" s="110"/>
      <c r="D143" s="140" t="s">
        <v>322</v>
      </c>
      <c r="E143" s="110">
        <v>2110</v>
      </c>
      <c r="F143" s="145">
        <v>13000</v>
      </c>
      <c r="G143" s="145">
        <v>488</v>
      </c>
      <c r="H143" s="145">
        <v>0</v>
      </c>
      <c r="I143" s="106">
        <f t="shared" si="4"/>
        <v>13488</v>
      </c>
    </row>
    <row r="144" spans="1:9" s="19" customFormat="1" ht="27.75" customHeight="1">
      <c r="A144" s="175" t="s">
        <v>387</v>
      </c>
      <c r="B144" s="176" t="s">
        <v>364</v>
      </c>
      <c r="C144" s="169">
        <v>754</v>
      </c>
      <c r="D144" s="177"/>
      <c r="E144" s="169"/>
      <c r="F144" s="178">
        <f>F145+F146</f>
        <v>2026000</v>
      </c>
      <c r="G144" s="178">
        <f>G145+G146</f>
        <v>0</v>
      </c>
      <c r="H144" s="178">
        <f>H145+H146</f>
        <v>0</v>
      </c>
      <c r="I144" s="163">
        <f>I145+I146</f>
        <v>2026000</v>
      </c>
    </row>
    <row r="145" spans="1:9" ht="25.5" customHeight="1">
      <c r="A145" s="139" t="s">
        <v>24</v>
      </c>
      <c r="B145" s="109" t="s">
        <v>98</v>
      </c>
      <c r="C145" s="110"/>
      <c r="D145" s="140" t="s">
        <v>336</v>
      </c>
      <c r="E145" s="110">
        <v>2110</v>
      </c>
      <c r="F145" s="145">
        <v>2007000</v>
      </c>
      <c r="G145" s="145">
        <v>0</v>
      </c>
      <c r="H145" s="145">
        <v>0</v>
      </c>
      <c r="I145" s="106">
        <f t="shared" si="4"/>
        <v>2007000</v>
      </c>
    </row>
    <row r="146" spans="1:9" ht="19.5" customHeight="1">
      <c r="A146" s="139" t="s">
        <v>25</v>
      </c>
      <c r="B146" s="109" t="s">
        <v>492</v>
      </c>
      <c r="C146" s="110"/>
      <c r="D146" s="140" t="s">
        <v>493</v>
      </c>
      <c r="E146" s="110">
        <v>6410</v>
      </c>
      <c r="F146" s="145">
        <v>19000</v>
      </c>
      <c r="G146" s="145">
        <v>0</v>
      </c>
      <c r="H146" s="145">
        <v>0</v>
      </c>
      <c r="I146" s="106">
        <f t="shared" si="4"/>
        <v>19000</v>
      </c>
    </row>
    <row r="147" spans="1:9" s="19" customFormat="1" ht="18" customHeight="1">
      <c r="A147" s="175" t="s">
        <v>425</v>
      </c>
      <c r="B147" s="176" t="s">
        <v>75</v>
      </c>
      <c r="C147" s="169">
        <v>851</v>
      </c>
      <c r="D147" s="177"/>
      <c r="E147" s="169"/>
      <c r="F147" s="178">
        <f>F148</f>
        <v>477000</v>
      </c>
      <c r="G147" s="178">
        <f>G148</f>
        <v>0</v>
      </c>
      <c r="H147" s="178">
        <f>H148</f>
        <v>0</v>
      </c>
      <c r="I147" s="163">
        <f>I148</f>
        <v>477000</v>
      </c>
    </row>
    <row r="148" spans="1:9" ht="42" customHeight="1">
      <c r="A148" s="139"/>
      <c r="B148" s="109" t="s">
        <v>434</v>
      </c>
      <c r="C148" s="110"/>
      <c r="D148" s="140">
        <v>85156</v>
      </c>
      <c r="E148" s="110">
        <v>2110</v>
      </c>
      <c r="F148" s="146">
        <v>477000</v>
      </c>
      <c r="G148" s="146">
        <v>0</v>
      </c>
      <c r="H148" s="146">
        <v>0</v>
      </c>
      <c r="I148" s="106">
        <f t="shared" si="4"/>
        <v>477000</v>
      </c>
    </row>
    <row r="149" spans="1:9" ht="15.75" customHeight="1" hidden="1">
      <c r="A149" s="101" t="s">
        <v>79</v>
      </c>
      <c r="B149" s="98" t="s">
        <v>104</v>
      </c>
      <c r="C149" s="3"/>
      <c r="D149" s="3">
        <v>85326</v>
      </c>
      <c r="E149" s="3"/>
      <c r="F149" s="106"/>
      <c r="G149" s="106"/>
      <c r="H149" s="106"/>
      <c r="I149" s="106">
        <f t="shared" si="4"/>
        <v>0</v>
      </c>
    </row>
    <row r="150" spans="1:9" ht="24" customHeight="1" hidden="1">
      <c r="A150" s="101"/>
      <c r="B150" s="98" t="s">
        <v>99</v>
      </c>
      <c r="C150" s="3"/>
      <c r="D150" s="3"/>
      <c r="E150" s="3">
        <v>213</v>
      </c>
      <c r="F150" s="15"/>
      <c r="G150" s="15"/>
      <c r="H150" s="15"/>
      <c r="I150" s="106">
        <f t="shared" si="4"/>
        <v>0</v>
      </c>
    </row>
    <row r="151" spans="1:9" ht="19.5" customHeight="1" hidden="1">
      <c r="A151" s="101" t="s">
        <v>82</v>
      </c>
      <c r="B151" s="98" t="s">
        <v>353</v>
      </c>
      <c r="C151" s="3"/>
      <c r="D151" s="3">
        <v>85333</v>
      </c>
      <c r="E151" s="3"/>
      <c r="F151" s="106"/>
      <c r="G151" s="106"/>
      <c r="H151" s="106"/>
      <c r="I151" s="106">
        <f t="shared" si="4"/>
        <v>0</v>
      </c>
    </row>
    <row r="152" spans="1:9" ht="24" customHeight="1" hidden="1">
      <c r="A152" s="101"/>
      <c r="B152" s="98" t="s">
        <v>99</v>
      </c>
      <c r="C152" s="3"/>
      <c r="D152" s="3"/>
      <c r="E152" s="3">
        <v>213</v>
      </c>
      <c r="F152" s="15"/>
      <c r="G152" s="15"/>
      <c r="H152" s="15"/>
      <c r="I152" s="106">
        <f t="shared" si="4"/>
        <v>0</v>
      </c>
    </row>
    <row r="153" spans="1:9" ht="28.5" customHeight="1" hidden="1">
      <c r="A153" s="101" t="s">
        <v>385</v>
      </c>
      <c r="B153" s="98" t="s">
        <v>83</v>
      </c>
      <c r="C153" s="3">
        <v>854</v>
      </c>
      <c r="D153" s="3"/>
      <c r="E153" s="3"/>
      <c r="F153" s="15"/>
      <c r="G153" s="15"/>
      <c r="H153" s="15"/>
      <c r="I153" s="106">
        <f t="shared" si="4"/>
        <v>0</v>
      </c>
    </row>
    <row r="154" spans="1:9" ht="35.25" customHeight="1" hidden="1">
      <c r="A154" s="101" t="s">
        <v>24</v>
      </c>
      <c r="B154" s="98" t="s">
        <v>85</v>
      </c>
      <c r="C154" s="3"/>
      <c r="D154" s="3">
        <v>85403</v>
      </c>
      <c r="E154" s="3"/>
      <c r="F154" s="15"/>
      <c r="G154" s="15"/>
      <c r="H154" s="15"/>
      <c r="I154" s="106">
        <f t="shared" si="4"/>
        <v>0</v>
      </c>
    </row>
    <row r="155" spans="1:9" ht="30.75" customHeight="1" hidden="1">
      <c r="A155" s="101"/>
      <c r="B155" s="98" t="s">
        <v>99</v>
      </c>
      <c r="C155" s="3"/>
      <c r="D155" s="3"/>
      <c r="E155" s="3">
        <v>213</v>
      </c>
      <c r="F155" s="15"/>
      <c r="G155" s="15"/>
      <c r="H155" s="15"/>
      <c r="I155" s="106">
        <f t="shared" si="4"/>
        <v>0</v>
      </c>
    </row>
    <row r="156" spans="1:9" ht="33" customHeight="1" hidden="1">
      <c r="A156" s="101" t="s">
        <v>25</v>
      </c>
      <c r="B156" s="98" t="s">
        <v>87</v>
      </c>
      <c r="C156" s="3"/>
      <c r="D156" s="3">
        <v>85406</v>
      </c>
      <c r="E156" s="3"/>
      <c r="F156" s="15"/>
      <c r="G156" s="15"/>
      <c r="H156" s="15"/>
      <c r="I156" s="106">
        <f t="shared" si="4"/>
        <v>0</v>
      </c>
    </row>
    <row r="157" spans="1:9" ht="35.25" customHeight="1" hidden="1">
      <c r="A157" s="101"/>
      <c r="B157" s="98" t="s">
        <v>99</v>
      </c>
      <c r="C157" s="3"/>
      <c r="D157" s="3"/>
      <c r="E157" s="3">
        <v>213</v>
      </c>
      <c r="F157" s="15"/>
      <c r="G157" s="15"/>
      <c r="H157" s="15"/>
      <c r="I157" s="106">
        <f t="shared" si="4"/>
        <v>0</v>
      </c>
    </row>
    <row r="158" spans="1:9" ht="29.25" customHeight="1" hidden="1">
      <c r="A158" s="101" t="s">
        <v>69</v>
      </c>
      <c r="B158" s="98" t="s">
        <v>89</v>
      </c>
      <c r="C158" s="3"/>
      <c r="D158" s="3">
        <v>85410</v>
      </c>
      <c r="E158" s="3"/>
      <c r="F158" s="15"/>
      <c r="G158" s="15"/>
      <c r="H158" s="15"/>
      <c r="I158" s="106">
        <f t="shared" si="4"/>
        <v>0</v>
      </c>
    </row>
    <row r="159" spans="1:9" ht="35.25" customHeight="1" hidden="1">
      <c r="A159" s="101"/>
      <c r="B159" s="98" t="s">
        <v>99</v>
      </c>
      <c r="C159" s="3"/>
      <c r="D159" s="3"/>
      <c r="E159" s="3">
        <v>213</v>
      </c>
      <c r="F159" s="15"/>
      <c r="G159" s="15"/>
      <c r="H159" s="15"/>
      <c r="I159" s="106">
        <f t="shared" si="4"/>
        <v>0</v>
      </c>
    </row>
    <row r="160" spans="1:9" ht="32.25" customHeight="1" hidden="1">
      <c r="A160" s="101" t="s">
        <v>79</v>
      </c>
      <c r="B160" s="98" t="s">
        <v>105</v>
      </c>
      <c r="C160" s="3"/>
      <c r="D160" s="3">
        <v>85412</v>
      </c>
      <c r="E160" s="3"/>
      <c r="F160" s="15"/>
      <c r="G160" s="15"/>
      <c r="H160" s="15"/>
      <c r="I160" s="106">
        <f t="shared" si="4"/>
        <v>0</v>
      </c>
    </row>
    <row r="161" spans="1:9" ht="38.25" customHeight="1" hidden="1">
      <c r="A161" s="101"/>
      <c r="B161" s="98" t="s">
        <v>99</v>
      </c>
      <c r="C161" s="3"/>
      <c r="D161" s="3"/>
      <c r="E161" s="3">
        <v>213</v>
      </c>
      <c r="F161" s="15"/>
      <c r="G161" s="15"/>
      <c r="H161" s="15"/>
      <c r="I161" s="106">
        <f t="shared" si="4"/>
        <v>0</v>
      </c>
    </row>
    <row r="162" spans="1:9" ht="45.75" customHeight="1" hidden="1">
      <c r="A162" s="101" t="s">
        <v>427</v>
      </c>
      <c r="B162" s="98" t="s">
        <v>106</v>
      </c>
      <c r="C162" s="3"/>
      <c r="D162" s="3"/>
      <c r="E162" s="3"/>
      <c r="F162" s="15"/>
      <c r="G162" s="15"/>
      <c r="H162" s="15"/>
      <c r="I162" s="106">
        <f t="shared" si="4"/>
        <v>0</v>
      </c>
    </row>
    <row r="163" spans="1:9" ht="21.75" customHeight="1" hidden="1">
      <c r="A163" s="101" t="s">
        <v>381</v>
      </c>
      <c r="B163" s="98" t="s">
        <v>75</v>
      </c>
      <c r="C163" s="3">
        <v>851</v>
      </c>
      <c r="D163" s="3"/>
      <c r="E163" s="3"/>
      <c r="F163" s="15"/>
      <c r="G163" s="15"/>
      <c r="H163" s="15"/>
      <c r="I163" s="106">
        <f t="shared" si="4"/>
        <v>0</v>
      </c>
    </row>
    <row r="164" spans="1:9" ht="24.75" customHeight="1" hidden="1">
      <c r="A164" s="101" t="s">
        <v>24</v>
      </c>
      <c r="B164" s="98" t="s">
        <v>365</v>
      </c>
      <c r="C164" s="3"/>
      <c r="D164" s="3">
        <v>85111</v>
      </c>
      <c r="E164" s="3"/>
      <c r="F164" s="15"/>
      <c r="G164" s="15"/>
      <c r="H164" s="15"/>
      <c r="I164" s="106">
        <f t="shared" si="4"/>
        <v>0</v>
      </c>
    </row>
    <row r="165" spans="1:9" ht="37.5" customHeight="1" hidden="1">
      <c r="A165" s="101"/>
      <c r="B165" s="98" t="s">
        <v>107</v>
      </c>
      <c r="C165" s="3"/>
      <c r="D165" s="3"/>
      <c r="E165" s="3">
        <v>643</v>
      </c>
      <c r="F165" s="15"/>
      <c r="G165" s="15"/>
      <c r="H165" s="15"/>
      <c r="I165" s="106">
        <f t="shared" si="4"/>
        <v>0</v>
      </c>
    </row>
    <row r="166" spans="1:9" ht="38.25" customHeight="1" hidden="1">
      <c r="A166" s="101" t="s">
        <v>108</v>
      </c>
      <c r="B166" s="98" t="s">
        <v>109</v>
      </c>
      <c r="C166" s="3"/>
      <c r="D166" s="3"/>
      <c r="E166" s="3"/>
      <c r="F166" s="15"/>
      <c r="G166" s="15"/>
      <c r="H166" s="15"/>
      <c r="I166" s="106">
        <f t="shared" si="4"/>
        <v>0</v>
      </c>
    </row>
    <row r="167" spans="1:9" ht="26.25" customHeight="1" hidden="1">
      <c r="A167" s="101" t="s">
        <v>381</v>
      </c>
      <c r="B167" s="98" t="s">
        <v>364</v>
      </c>
      <c r="C167" s="3">
        <v>754</v>
      </c>
      <c r="D167" s="3"/>
      <c r="E167" s="3"/>
      <c r="F167" s="15"/>
      <c r="G167" s="15"/>
      <c r="H167" s="15"/>
      <c r="I167" s="106">
        <f t="shared" si="4"/>
        <v>0</v>
      </c>
    </row>
    <row r="168" spans="1:9" ht="21" customHeight="1" hidden="1">
      <c r="A168" s="101" t="s">
        <v>24</v>
      </c>
      <c r="B168" s="98" t="s">
        <v>326</v>
      </c>
      <c r="C168" s="3"/>
      <c r="D168" s="3">
        <v>75405</v>
      </c>
      <c r="E168" s="3"/>
      <c r="F168" s="15"/>
      <c r="G168" s="15"/>
      <c r="H168" s="15"/>
      <c r="I168" s="106">
        <f t="shared" si="4"/>
        <v>0</v>
      </c>
    </row>
    <row r="169" spans="1:9" ht="42" customHeight="1" hidden="1">
      <c r="A169" s="101"/>
      <c r="B169" s="98" t="s">
        <v>110</v>
      </c>
      <c r="C169" s="3"/>
      <c r="D169" s="3"/>
      <c r="E169" s="3">
        <v>231</v>
      </c>
      <c r="F169" s="15"/>
      <c r="G169" s="15"/>
      <c r="H169" s="15"/>
      <c r="I169" s="106">
        <f t="shared" si="4"/>
        <v>0</v>
      </c>
    </row>
    <row r="170" spans="1:9" ht="20.25" customHeight="1" hidden="1">
      <c r="A170" s="101" t="s">
        <v>382</v>
      </c>
      <c r="B170" s="98" t="s">
        <v>62</v>
      </c>
      <c r="C170" s="3">
        <v>801</v>
      </c>
      <c r="D170" s="3"/>
      <c r="E170" s="3"/>
      <c r="F170" s="15"/>
      <c r="G170" s="15"/>
      <c r="H170" s="15"/>
      <c r="I170" s="106">
        <f t="shared" si="4"/>
        <v>0</v>
      </c>
    </row>
    <row r="171" spans="1:9" ht="20.25" customHeight="1" hidden="1">
      <c r="A171" s="101" t="s">
        <v>24</v>
      </c>
      <c r="B171" s="98" t="s">
        <v>64</v>
      </c>
      <c r="C171" s="3"/>
      <c r="D171" s="3">
        <v>80120</v>
      </c>
      <c r="E171" s="3"/>
      <c r="F171" s="15"/>
      <c r="G171" s="15"/>
      <c r="H171" s="15"/>
      <c r="I171" s="106">
        <f t="shared" si="4"/>
        <v>0</v>
      </c>
    </row>
    <row r="172" spans="1:9" ht="40.5" customHeight="1" hidden="1">
      <c r="A172" s="101"/>
      <c r="B172" s="98" t="s">
        <v>110</v>
      </c>
      <c r="C172" s="3"/>
      <c r="D172" s="3"/>
      <c r="E172" s="3">
        <v>231</v>
      </c>
      <c r="F172" s="15"/>
      <c r="G172" s="15"/>
      <c r="H172" s="15"/>
      <c r="I172" s="106">
        <f t="shared" si="4"/>
        <v>0</v>
      </c>
    </row>
    <row r="173" spans="1:9" ht="19.5" customHeight="1" hidden="1">
      <c r="A173" s="101" t="s">
        <v>25</v>
      </c>
      <c r="B173" s="98" t="s">
        <v>70</v>
      </c>
      <c r="C173" s="3"/>
      <c r="D173" s="3">
        <v>80131</v>
      </c>
      <c r="E173" s="3"/>
      <c r="F173" s="15"/>
      <c r="G173" s="15"/>
      <c r="H173" s="15"/>
      <c r="I173" s="106">
        <f t="shared" si="4"/>
        <v>0</v>
      </c>
    </row>
    <row r="174" spans="1:9" ht="40.5" customHeight="1" hidden="1">
      <c r="A174" s="101"/>
      <c r="B174" s="98" t="s">
        <v>110</v>
      </c>
      <c r="C174" s="3"/>
      <c r="D174" s="3"/>
      <c r="E174" s="3">
        <v>231</v>
      </c>
      <c r="F174" s="15"/>
      <c r="G174" s="15"/>
      <c r="H174" s="15"/>
      <c r="I174" s="106">
        <f t="shared" si="4"/>
        <v>0</v>
      </c>
    </row>
    <row r="175" spans="1:9" ht="42" customHeight="1" hidden="1">
      <c r="A175" s="101" t="s">
        <v>111</v>
      </c>
      <c r="B175" s="98" t="s">
        <v>112</v>
      </c>
      <c r="C175" s="104"/>
      <c r="D175" s="104"/>
      <c r="E175" s="104"/>
      <c r="F175" s="15"/>
      <c r="G175" s="15"/>
      <c r="H175" s="15"/>
      <c r="I175" s="106">
        <f t="shared" si="4"/>
        <v>0</v>
      </c>
    </row>
    <row r="176" spans="1:9" ht="18.75" customHeight="1" hidden="1">
      <c r="A176" s="101" t="s">
        <v>381</v>
      </c>
      <c r="B176" s="98" t="s">
        <v>75</v>
      </c>
      <c r="C176" s="104" t="s">
        <v>338</v>
      </c>
      <c r="D176" s="104"/>
      <c r="E176" s="104"/>
      <c r="F176" s="15"/>
      <c r="G176" s="15"/>
      <c r="H176" s="15"/>
      <c r="I176" s="106">
        <f t="shared" si="4"/>
        <v>0</v>
      </c>
    </row>
    <row r="177" spans="1:9" ht="18.75" customHeight="1" hidden="1">
      <c r="A177" s="101" t="s">
        <v>24</v>
      </c>
      <c r="B177" s="98" t="s">
        <v>365</v>
      </c>
      <c r="C177" s="104"/>
      <c r="D177" s="104" t="s">
        <v>76</v>
      </c>
      <c r="E177" s="104"/>
      <c r="F177" s="15"/>
      <c r="G177" s="15"/>
      <c r="H177" s="15"/>
      <c r="I177" s="106">
        <f t="shared" si="4"/>
        <v>0</v>
      </c>
    </row>
    <row r="178" spans="1:9" ht="55.5" customHeight="1" hidden="1">
      <c r="A178" s="101"/>
      <c r="B178" s="98" t="s">
        <v>113</v>
      </c>
      <c r="C178" s="104"/>
      <c r="D178" s="104"/>
      <c r="E178" s="104" t="s">
        <v>114</v>
      </c>
      <c r="F178" s="15"/>
      <c r="G178" s="15"/>
      <c r="H178" s="15"/>
      <c r="I178" s="106">
        <f t="shared" si="4"/>
        <v>0</v>
      </c>
    </row>
    <row r="179" spans="1:9" ht="24.75" customHeight="1" hidden="1">
      <c r="A179" s="101" t="s">
        <v>25</v>
      </c>
      <c r="B179" s="98" t="s">
        <v>115</v>
      </c>
      <c r="C179" s="104"/>
      <c r="D179" s="104" t="s">
        <v>116</v>
      </c>
      <c r="E179" s="104"/>
      <c r="F179" s="15"/>
      <c r="G179" s="15"/>
      <c r="H179" s="15"/>
      <c r="I179" s="106">
        <f t="shared" si="4"/>
        <v>0</v>
      </c>
    </row>
    <row r="180" spans="1:9" ht="50.25" customHeight="1" hidden="1">
      <c r="A180" s="101"/>
      <c r="B180" s="98" t="s">
        <v>113</v>
      </c>
      <c r="C180" s="104"/>
      <c r="D180" s="104"/>
      <c r="E180" s="104" t="s">
        <v>114</v>
      </c>
      <c r="F180" s="15"/>
      <c r="G180" s="15"/>
      <c r="H180" s="15"/>
      <c r="I180" s="106">
        <f t="shared" si="4"/>
        <v>0</v>
      </c>
    </row>
    <row r="181" spans="1:9" ht="17.25" customHeight="1" hidden="1">
      <c r="A181" s="101" t="s">
        <v>117</v>
      </c>
      <c r="B181" s="98" t="s">
        <v>363</v>
      </c>
      <c r="C181" s="104"/>
      <c r="D181" s="104" t="s">
        <v>118</v>
      </c>
      <c r="E181" s="104"/>
      <c r="F181" s="106"/>
      <c r="G181" s="106"/>
      <c r="H181" s="106"/>
      <c r="I181" s="106">
        <f t="shared" si="4"/>
        <v>0</v>
      </c>
    </row>
    <row r="182" spans="1:9" ht="32.25" customHeight="1" hidden="1">
      <c r="A182" s="101"/>
      <c r="B182" s="98" t="s">
        <v>99</v>
      </c>
      <c r="C182" s="104"/>
      <c r="D182" s="104"/>
      <c r="E182" s="104" t="s">
        <v>119</v>
      </c>
      <c r="F182" s="15"/>
      <c r="G182" s="15"/>
      <c r="H182" s="15"/>
      <c r="I182" s="106">
        <f t="shared" si="4"/>
        <v>0</v>
      </c>
    </row>
    <row r="183" spans="1:9" ht="32.25" customHeight="1" hidden="1">
      <c r="A183" s="101" t="s">
        <v>425</v>
      </c>
      <c r="B183" s="98" t="s">
        <v>83</v>
      </c>
      <c r="C183" s="104" t="s">
        <v>84</v>
      </c>
      <c r="D183" s="104"/>
      <c r="E183" s="104"/>
      <c r="F183" s="15"/>
      <c r="G183" s="15"/>
      <c r="H183" s="15"/>
      <c r="I183" s="106">
        <f t="shared" si="4"/>
        <v>0</v>
      </c>
    </row>
    <row r="184" spans="1:9" ht="23.25" customHeight="1" hidden="1">
      <c r="A184" s="101" t="s">
        <v>24</v>
      </c>
      <c r="B184" s="98" t="s">
        <v>85</v>
      </c>
      <c r="C184" s="104"/>
      <c r="D184" s="104" t="s">
        <v>86</v>
      </c>
      <c r="E184" s="104"/>
      <c r="F184" s="15"/>
      <c r="G184" s="15"/>
      <c r="H184" s="15"/>
      <c r="I184" s="106">
        <f t="shared" si="4"/>
        <v>0</v>
      </c>
    </row>
    <row r="185" spans="1:9" ht="21.75" customHeight="1" hidden="1">
      <c r="A185" s="101"/>
      <c r="B185" s="98" t="s">
        <v>99</v>
      </c>
      <c r="C185" s="104"/>
      <c r="D185" s="104"/>
      <c r="E185" s="104" t="s">
        <v>119</v>
      </c>
      <c r="F185" s="15"/>
      <c r="G185" s="15"/>
      <c r="H185" s="15"/>
      <c r="I185" s="106">
        <f aca="true" t="shared" si="6" ref="I185:I245">F185+G185-H185</f>
        <v>0</v>
      </c>
    </row>
    <row r="186" spans="1:9" ht="26.25" customHeight="1" hidden="1">
      <c r="A186" s="101" t="s">
        <v>25</v>
      </c>
      <c r="B186" s="98" t="s">
        <v>87</v>
      </c>
      <c r="C186" s="104"/>
      <c r="D186" s="104" t="s">
        <v>88</v>
      </c>
      <c r="E186" s="104"/>
      <c r="F186" s="15"/>
      <c r="G186" s="15"/>
      <c r="H186" s="15"/>
      <c r="I186" s="106">
        <f t="shared" si="6"/>
        <v>0</v>
      </c>
    </row>
    <row r="187" spans="1:9" ht="26.25" customHeight="1" hidden="1">
      <c r="A187" s="101"/>
      <c r="B187" s="98" t="s">
        <v>99</v>
      </c>
      <c r="C187" s="104"/>
      <c r="D187" s="104"/>
      <c r="E187" s="104" t="s">
        <v>119</v>
      </c>
      <c r="F187" s="15"/>
      <c r="G187" s="15"/>
      <c r="H187" s="15"/>
      <c r="I187" s="106">
        <f t="shared" si="6"/>
        <v>0</v>
      </c>
    </row>
    <row r="188" spans="1:9" ht="27.75" customHeight="1" hidden="1">
      <c r="A188" s="101" t="s">
        <v>69</v>
      </c>
      <c r="B188" s="98" t="s">
        <v>89</v>
      </c>
      <c r="C188" s="104"/>
      <c r="D188" s="104" t="s">
        <v>90</v>
      </c>
      <c r="E188" s="104"/>
      <c r="F188" s="15"/>
      <c r="G188" s="15"/>
      <c r="H188" s="15"/>
      <c r="I188" s="106">
        <f t="shared" si="6"/>
        <v>0</v>
      </c>
    </row>
    <row r="189" spans="1:9" ht="21.75" customHeight="1" hidden="1">
      <c r="A189" s="101"/>
      <c r="B189" s="98" t="s">
        <v>99</v>
      </c>
      <c r="C189" s="104"/>
      <c r="D189" s="104"/>
      <c r="E189" s="104" t="s">
        <v>119</v>
      </c>
      <c r="F189" s="15"/>
      <c r="G189" s="15"/>
      <c r="H189" s="15"/>
      <c r="I189" s="106">
        <f t="shared" si="6"/>
        <v>0</v>
      </c>
    </row>
    <row r="190" spans="1:9" ht="21.75" customHeight="1" hidden="1">
      <c r="A190" s="101" t="s">
        <v>79</v>
      </c>
      <c r="B190" s="98" t="s">
        <v>120</v>
      </c>
      <c r="C190" s="104"/>
      <c r="D190" s="104" t="s">
        <v>121</v>
      </c>
      <c r="E190" s="104"/>
      <c r="F190" s="106"/>
      <c r="G190" s="106"/>
      <c r="H190" s="106"/>
      <c r="I190" s="106">
        <f t="shared" si="6"/>
        <v>0</v>
      </c>
    </row>
    <row r="191" spans="1:9" ht="27" customHeight="1" hidden="1">
      <c r="A191" s="101"/>
      <c r="B191" s="98" t="s">
        <v>99</v>
      </c>
      <c r="C191" s="104"/>
      <c r="D191" s="104"/>
      <c r="E191" s="104" t="s">
        <v>119</v>
      </c>
      <c r="F191" s="15"/>
      <c r="G191" s="15"/>
      <c r="H191" s="15"/>
      <c r="I191" s="106">
        <f t="shared" si="6"/>
        <v>0</v>
      </c>
    </row>
    <row r="192" spans="1:9" ht="27" customHeight="1" hidden="1">
      <c r="A192" s="101" t="s">
        <v>24</v>
      </c>
      <c r="B192" s="98" t="s">
        <v>120</v>
      </c>
      <c r="C192" s="104"/>
      <c r="D192" s="104" t="s">
        <v>121</v>
      </c>
      <c r="E192" s="104"/>
      <c r="F192" s="15"/>
      <c r="G192" s="15"/>
      <c r="H192" s="15"/>
      <c r="I192" s="106">
        <f t="shared" si="6"/>
        <v>0</v>
      </c>
    </row>
    <row r="193" spans="1:9" ht="27" customHeight="1" hidden="1">
      <c r="A193" s="101"/>
      <c r="B193" s="98" t="s">
        <v>99</v>
      </c>
      <c r="C193" s="104"/>
      <c r="D193" s="104"/>
      <c r="E193" s="104" t="s">
        <v>119</v>
      </c>
      <c r="F193" s="15"/>
      <c r="G193" s="15"/>
      <c r="H193" s="15"/>
      <c r="I193" s="106">
        <f t="shared" si="6"/>
        <v>0</v>
      </c>
    </row>
    <row r="194" spans="1:9" ht="19.5" customHeight="1" hidden="1">
      <c r="A194" s="101" t="s">
        <v>25</v>
      </c>
      <c r="B194" s="98" t="s">
        <v>363</v>
      </c>
      <c r="C194" s="104"/>
      <c r="D194" s="104" t="s">
        <v>122</v>
      </c>
      <c r="E194" s="104"/>
      <c r="F194" s="106"/>
      <c r="G194" s="106"/>
      <c r="H194" s="106"/>
      <c r="I194" s="106">
        <f t="shared" si="6"/>
        <v>0</v>
      </c>
    </row>
    <row r="195" spans="1:9" ht="23.25" customHeight="1" hidden="1">
      <c r="A195" s="101"/>
      <c r="B195" s="98" t="s">
        <v>99</v>
      </c>
      <c r="C195" s="104"/>
      <c r="D195" s="104"/>
      <c r="E195" s="104" t="s">
        <v>119</v>
      </c>
      <c r="F195" s="15"/>
      <c r="G195" s="15"/>
      <c r="H195" s="15"/>
      <c r="I195" s="106">
        <f t="shared" si="6"/>
        <v>0</v>
      </c>
    </row>
    <row r="196" spans="1:18" s="73" customFormat="1" ht="51.75" customHeight="1" hidden="1">
      <c r="A196" s="101" t="s">
        <v>123</v>
      </c>
      <c r="B196" s="142" t="s">
        <v>124</v>
      </c>
      <c r="C196" s="3"/>
      <c r="D196" s="3"/>
      <c r="E196" s="3"/>
      <c r="F196" s="15"/>
      <c r="G196" s="15"/>
      <c r="H196" s="15"/>
      <c r="I196" s="106">
        <f t="shared" si="6"/>
        <v>0</v>
      </c>
      <c r="J196" s="141"/>
      <c r="K196" s="141"/>
      <c r="L196" s="141"/>
      <c r="M196" s="141"/>
      <c r="N196" s="141"/>
      <c r="O196" s="141"/>
      <c r="P196" s="141"/>
      <c r="Q196" s="141"/>
      <c r="R196" s="141"/>
    </row>
    <row r="197" spans="1:18" ht="21" customHeight="1" hidden="1">
      <c r="A197" s="101" t="s">
        <v>381</v>
      </c>
      <c r="B197" s="15" t="s">
        <v>23</v>
      </c>
      <c r="C197" s="104" t="s">
        <v>272</v>
      </c>
      <c r="D197" s="3"/>
      <c r="E197" s="3"/>
      <c r="F197" s="15"/>
      <c r="G197" s="15"/>
      <c r="H197" s="15"/>
      <c r="I197" s="106">
        <f t="shared" si="6"/>
        <v>0</v>
      </c>
      <c r="J197" s="141"/>
      <c r="K197" s="141"/>
      <c r="L197" s="141"/>
      <c r="M197" s="141"/>
      <c r="N197" s="141"/>
      <c r="O197" s="141"/>
      <c r="P197" s="141"/>
      <c r="Q197" s="141"/>
      <c r="R197" s="141"/>
    </row>
    <row r="198" spans="1:9" ht="32.25" customHeight="1" hidden="1">
      <c r="A198" s="101" t="s">
        <v>24</v>
      </c>
      <c r="B198" s="142" t="s">
        <v>279</v>
      </c>
      <c r="C198" s="3"/>
      <c r="D198" s="104" t="s">
        <v>277</v>
      </c>
      <c r="E198" s="3">
        <v>211</v>
      </c>
      <c r="F198" s="15"/>
      <c r="G198" s="15"/>
      <c r="H198" s="15"/>
      <c r="I198" s="106">
        <f t="shared" si="6"/>
        <v>0</v>
      </c>
    </row>
    <row r="199" spans="1:9" ht="17.25" customHeight="1" hidden="1">
      <c r="A199" s="101" t="s">
        <v>25</v>
      </c>
      <c r="B199" s="15" t="s">
        <v>274</v>
      </c>
      <c r="C199" s="3"/>
      <c r="D199" s="104" t="s">
        <v>273</v>
      </c>
      <c r="E199" s="3">
        <v>211</v>
      </c>
      <c r="F199" s="15"/>
      <c r="G199" s="15"/>
      <c r="H199" s="15"/>
      <c r="I199" s="106">
        <f t="shared" si="6"/>
        <v>0</v>
      </c>
    </row>
    <row r="200" spans="1:9" ht="18" customHeight="1" hidden="1">
      <c r="A200" s="101" t="s">
        <v>382</v>
      </c>
      <c r="B200" s="15" t="s">
        <v>94</v>
      </c>
      <c r="C200" s="104" t="s">
        <v>294</v>
      </c>
      <c r="D200" s="104"/>
      <c r="E200" s="3"/>
      <c r="F200" s="15"/>
      <c r="G200" s="15"/>
      <c r="H200" s="15"/>
      <c r="I200" s="106">
        <f t="shared" si="6"/>
        <v>0</v>
      </c>
    </row>
    <row r="201" spans="1:9" ht="21.75" customHeight="1" hidden="1">
      <c r="A201" s="101" t="s">
        <v>24</v>
      </c>
      <c r="B201" s="15" t="s">
        <v>296</v>
      </c>
      <c r="C201" s="3"/>
      <c r="D201" s="104" t="s">
        <v>295</v>
      </c>
      <c r="E201" s="3">
        <v>211</v>
      </c>
      <c r="F201" s="15"/>
      <c r="G201" s="15"/>
      <c r="H201" s="15"/>
      <c r="I201" s="106">
        <f t="shared" si="6"/>
        <v>0</v>
      </c>
    </row>
    <row r="202" spans="1:9" ht="27.75" customHeight="1" hidden="1">
      <c r="A202" s="101" t="s">
        <v>69</v>
      </c>
      <c r="B202" s="98" t="s">
        <v>125</v>
      </c>
      <c r="C202" s="3"/>
      <c r="D202" s="104" t="s">
        <v>126</v>
      </c>
      <c r="E202" s="3">
        <v>211</v>
      </c>
      <c r="F202" s="15"/>
      <c r="G202" s="15"/>
      <c r="H202" s="15"/>
      <c r="I202" s="106">
        <f t="shared" si="6"/>
        <v>0</v>
      </c>
    </row>
    <row r="203" spans="1:9" ht="24.75" customHeight="1" hidden="1">
      <c r="A203" s="101">
        <v>2</v>
      </c>
      <c r="B203" s="98" t="s">
        <v>127</v>
      </c>
      <c r="C203" s="3">
        <v>700</v>
      </c>
      <c r="D203" s="3"/>
      <c r="E203" s="3"/>
      <c r="F203" s="106"/>
      <c r="G203" s="106"/>
      <c r="H203" s="106"/>
      <c r="I203" s="106">
        <f t="shared" si="6"/>
        <v>0</v>
      </c>
    </row>
    <row r="204" spans="1:9" ht="25.5" customHeight="1" hidden="1">
      <c r="A204" s="101" t="s">
        <v>24</v>
      </c>
      <c r="B204" s="98" t="s">
        <v>128</v>
      </c>
      <c r="C204" s="3"/>
      <c r="D204" s="3">
        <v>70005</v>
      </c>
      <c r="E204" s="3">
        <v>211</v>
      </c>
      <c r="F204" s="15"/>
      <c r="G204" s="15"/>
      <c r="H204" s="15"/>
      <c r="I204" s="106">
        <f t="shared" si="6"/>
        <v>0</v>
      </c>
    </row>
    <row r="205" spans="1:9" ht="18" customHeight="1" hidden="1">
      <c r="A205" s="101">
        <v>3</v>
      </c>
      <c r="B205" s="98" t="s">
        <v>129</v>
      </c>
      <c r="C205" s="3">
        <v>710</v>
      </c>
      <c r="D205" s="3"/>
      <c r="E205" s="3"/>
      <c r="F205" s="106"/>
      <c r="G205" s="106"/>
      <c r="H205" s="106"/>
      <c r="I205" s="106">
        <f t="shared" si="6"/>
        <v>0</v>
      </c>
    </row>
    <row r="206" spans="1:9" ht="33.75" customHeight="1" hidden="1">
      <c r="A206" s="101" t="s">
        <v>24</v>
      </c>
      <c r="B206" s="98" t="s">
        <v>308</v>
      </c>
      <c r="C206" s="3"/>
      <c r="D206" s="3">
        <v>71013</v>
      </c>
      <c r="E206" s="3">
        <v>211</v>
      </c>
      <c r="F206" s="15"/>
      <c r="G206" s="15"/>
      <c r="H206" s="15"/>
      <c r="I206" s="106">
        <f t="shared" si="6"/>
        <v>0</v>
      </c>
    </row>
    <row r="207" spans="1:9" ht="27.75" customHeight="1" hidden="1">
      <c r="A207" s="101" t="s">
        <v>25</v>
      </c>
      <c r="B207" s="98" t="s">
        <v>310</v>
      </c>
      <c r="C207" s="3"/>
      <c r="D207" s="3">
        <v>71014</v>
      </c>
      <c r="E207" s="3">
        <v>211</v>
      </c>
      <c r="F207" s="15"/>
      <c r="G207" s="15"/>
      <c r="H207" s="15"/>
      <c r="I207" s="106">
        <f t="shared" si="6"/>
        <v>0</v>
      </c>
    </row>
    <row r="208" spans="1:9" ht="19.5" customHeight="1" hidden="1">
      <c r="A208" s="101" t="s">
        <v>69</v>
      </c>
      <c r="B208" s="98" t="s">
        <v>312</v>
      </c>
      <c r="C208" s="3"/>
      <c r="D208" s="3">
        <v>71015</v>
      </c>
      <c r="E208" s="3">
        <v>211</v>
      </c>
      <c r="F208" s="15"/>
      <c r="G208" s="15"/>
      <c r="H208" s="15"/>
      <c r="I208" s="106">
        <f t="shared" si="6"/>
        <v>0</v>
      </c>
    </row>
    <row r="209" spans="1:9" ht="53.25" customHeight="1" hidden="1">
      <c r="A209" s="101" t="s">
        <v>79</v>
      </c>
      <c r="B209" s="98" t="s">
        <v>130</v>
      </c>
      <c r="C209" s="3"/>
      <c r="D209" s="3">
        <v>71015</v>
      </c>
      <c r="E209" s="3">
        <v>641</v>
      </c>
      <c r="F209" s="15"/>
      <c r="G209" s="15"/>
      <c r="H209" s="15"/>
      <c r="I209" s="106">
        <f t="shared" si="6"/>
        <v>0</v>
      </c>
    </row>
    <row r="210" spans="1:9" ht="19.5" customHeight="1" hidden="1">
      <c r="A210" s="101">
        <v>4</v>
      </c>
      <c r="B210" s="98" t="s">
        <v>53</v>
      </c>
      <c r="C210" s="3">
        <v>750</v>
      </c>
      <c r="D210" s="3"/>
      <c r="E210" s="3"/>
      <c r="F210" s="106"/>
      <c r="G210" s="106"/>
      <c r="H210" s="106"/>
      <c r="I210" s="106">
        <f t="shared" si="6"/>
        <v>0</v>
      </c>
    </row>
    <row r="211" spans="1:9" ht="42" customHeight="1" hidden="1">
      <c r="A211" s="101" t="s">
        <v>24</v>
      </c>
      <c r="B211" s="98" t="s">
        <v>131</v>
      </c>
      <c r="C211" s="3"/>
      <c r="D211" s="3">
        <v>75011</v>
      </c>
      <c r="E211" s="3">
        <v>211</v>
      </c>
      <c r="F211" s="15"/>
      <c r="G211" s="15"/>
      <c r="H211" s="15"/>
      <c r="I211" s="106">
        <f t="shared" si="6"/>
        <v>0</v>
      </c>
    </row>
    <row r="212" spans="1:9" ht="27.75" customHeight="1" hidden="1">
      <c r="A212" s="101" t="s">
        <v>25</v>
      </c>
      <c r="B212" s="98" t="s">
        <v>323</v>
      </c>
      <c r="C212" s="3"/>
      <c r="D212" s="3">
        <v>75045</v>
      </c>
      <c r="E212" s="3">
        <v>211</v>
      </c>
      <c r="F212" s="15"/>
      <c r="G212" s="15"/>
      <c r="H212" s="15"/>
      <c r="I212" s="106">
        <f t="shared" si="6"/>
        <v>0</v>
      </c>
    </row>
    <row r="213" spans="1:9" ht="37.5" customHeight="1" hidden="1">
      <c r="A213" s="101" t="s">
        <v>387</v>
      </c>
      <c r="B213" s="98" t="s">
        <v>132</v>
      </c>
      <c r="C213" s="3">
        <v>751</v>
      </c>
      <c r="D213" s="3"/>
      <c r="E213" s="3"/>
      <c r="F213" s="15"/>
      <c r="G213" s="15"/>
      <c r="H213" s="15"/>
      <c r="I213" s="106">
        <f t="shared" si="6"/>
        <v>0</v>
      </c>
    </row>
    <row r="214" spans="1:9" ht="56.25" customHeight="1" hidden="1">
      <c r="A214" s="101" t="s">
        <v>24</v>
      </c>
      <c r="B214" s="98" t="s">
        <v>140</v>
      </c>
      <c r="C214" s="3"/>
      <c r="D214" s="3">
        <v>75109</v>
      </c>
      <c r="E214" s="3">
        <v>211</v>
      </c>
      <c r="F214" s="15"/>
      <c r="G214" s="15"/>
      <c r="H214" s="15"/>
      <c r="I214" s="106">
        <f t="shared" si="6"/>
        <v>0</v>
      </c>
    </row>
    <row r="215" spans="1:9" ht="24" customHeight="1" hidden="1">
      <c r="A215" s="101" t="s">
        <v>387</v>
      </c>
      <c r="B215" s="98" t="s">
        <v>364</v>
      </c>
      <c r="C215" s="3">
        <v>754</v>
      </c>
      <c r="D215" s="3"/>
      <c r="E215" s="3"/>
      <c r="F215" s="106"/>
      <c r="G215" s="106"/>
      <c r="H215" s="106"/>
      <c r="I215" s="106">
        <f t="shared" si="6"/>
        <v>0</v>
      </c>
    </row>
    <row r="216" spans="1:9" ht="16.5" customHeight="1" hidden="1">
      <c r="A216" s="101" t="s">
        <v>24</v>
      </c>
      <c r="B216" s="98" t="s">
        <v>326</v>
      </c>
      <c r="C216" s="3"/>
      <c r="D216" s="3">
        <v>75405</v>
      </c>
      <c r="E216" s="3">
        <v>211</v>
      </c>
      <c r="F216" s="15"/>
      <c r="G216" s="15"/>
      <c r="H216" s="15"/>
      <c r="I216" s="106">
        <f t="shared" si="6"/>
        <v>0</v>
      </c>
    </row>
    <row r="217" spans="1:9" ht="25.5" customHeight="1" hidden="1">
      <c r="A217" s="101" t="s">
        <v>25</v>
      </c>
      <c r="B217" s="98" t="s">
        <v>337</v>
      </c>
      <c r="C217" s="3"/>
      <c r="D217" s="3">
        <v>75411</v>
      </c>
      <c r="E217" s="3">
        <v>211</v>
      </c>
      <c r="F217" s="15"/>
      <c r="G217" s="15"/>
      <c r="H217" s="15"/>
      <c r="I217" s="106">
        <f t="shared" si="6"/>
        <v>0</v>
      </c>
    </row>
    <row r="218" spans="1:9" ht="17.25" customHeight="1" hidden="1">
      <c r="A218" s="101" t="s">
        <v>425</v>
      </c>
      <c r="B218" s="15" t="s">
        <v>141</v>
      </c>
      <c r="C218" s="3">
        <v>851</v>
      </c>
      <c r="D218" s="3"/>
      <c r="E218" s="3"/>
      <c r="F218" s="106"/>
      <c r="G218" s="106"/>
      <c r="H218" s="106"/>
      <c r="I218" s="106">
        <f t="shared" si="6"/>
        <v>0</v>
      </c>
    </row>
    <row r="219" spans="1:9" ht="16.5" customHeight="1" hidden="1">
      <c r="A219" s="101" t="s">
        <v>24</v>
      </c>
      <c r="B219" s="15" t="s">
        <v>142</v>
      </c>
      <c r="C219" s="3"/>
      <c r="D219" s="3">
        <v>85132</v>
      </c>
      <c r="E219" s="3">
        <v>211</v>
      </c>
      <c r="F219" s="15"/>
      <c r="G219" s="15"/>
      <c r="H219" s="15"/>
      <c r="I219" s="106">
        <f t="shared" si="6"/>
        <v>0</v>
      </c>
    </row>
    <row r="220" spans="1:9" ht="25.5" customHeight="1" hidden="1">
      <c r="A220" s="101" t="s">
        <v>24</v>
      </c>
      <c r="B220" s="98" t="s">
        <v>143</v>
      </c>
      <c r="C220" s="3"/>
      <c r="D220" s="3">
        <v>85156</v>
      </c>
      <c r="E220" s="3">
        <v>211</v>
      </c>
      <c r="F220" s="15"/>
      <c r="G220" s="15"/>
      <c r="H220" s="15"/>
      <c r="I220" s="106">
        <f t="shared" si="6"/>
        <v>0</v>
      </c>
    </row>
    <row r="221" spans="1:9" ht="14.25" customHeight="1" hidden="1">
      <c r="A221" s="101" t="s">
        <v>426</v>
      </c>
      <c r="B221" s="15" t="s">
        <v>77</v>
      </c>
      <c r="C221" s="3">
        <v>853</v>
      </c>
      <c r="D221" s="3"/>
      <c r="E221" s="3"/>
      <c r="F221" s="15"/>
      <c r="G221" s="15"/>
      <c r="H221" s="15"/>
      <c r="I221" s="106">
        <f t="shared" si="6"/>
        <v>0</v>
      </c>
    </row>
    <row r="222" spans="1:9" ht="22.5" customHeight="1" hidden="1">
      <c r="A222" s="101" t="s">
        <v>24</v>
      </c>
      <c r="B222" s="15" t="s">
        <v>103</v>
      </c>
      <c r="C222" s="3"/>
      <c r="D222" s="3">
        <v>85304</v>
      </c>
      <c r="E222" s="3">
        <v>211</v>
      </c>
      <c r="F222" s="15"/>
      <c r="G222" s="15"/>
      <c r="H222" s="15"/>
      <c r="I222" s="106">
        <f t="shared" si="6"/>
        <v>0</v>
      </c>
    </row>
    <row r="223" spans="1:9" ht="15.75" customHeight="1" hidden="1">
      <c r="A223" s="573" t="s">
        <v>24</v>
      </c>
      <c r="B223" s="15" t="s">
        <v>144</v>
      </c>
      <c r="C223" s="3"/>
      <c r="D223" s="3">
        <v>85316</v>
      </c>
      <c r="E223" s="3">
        <v>211</v>
      </c>
      <c r="F223" s="15"/>
      <c r="G223" s="15"/>
      <c r="H223" s="15"/>
      <c r="I223" s="106">
        <f t="shared" si="6"/>
        <v>0</v>
      </c>
    </row>
    <row r="224" spans="1:9" ht="12.75" customHeight="1" hidden="1">
      <c r="A224" s="573"/>
      <c r="B224" s="15" t="s">
        <v>145</v>
      </c>
      <c r="C224" s="3"/>
      <c r="D224" s="3"/>
      <c r="E224" s="3"/>
      <c r="F224" s="15"/>
      <c r="G224" s="15"/>
      <c r="H224" s="15"/>
      <c r="I224" s="106">
        <f t="shared" si="6"/>
        <v>0</v>
      </c>
    </row>
    <row r="225" spans="1:9" ht="12.75" customHeight="1" hidden="1">
      <c r="A225" s="573"/>
      <c r="B225" s="15" t="s">
        <v>146</v>
      </c>
      <c r="C225" s="3"/>
      <c r="D225" s="3"/>
      <c r="E225" s="3"/>
      <c r="F225" s="15"/>
      <c r="G225" s="15"/>
      <c r="H225" s="15"/>
      <c r="I225" s="106">
        <f t="shared" si="6"/>
        <v>0</v>
      </c>
    </row>
    <row r="226" spans="1:9" ht="14.25" customHeight="1" hidden="1">
      <c r="A226" s="101" t="s">
        <v>25</v>
      </c>
      <c r="B226" s="15" t="s">
        <v>147</v>
      </c>
      <c r="C226" s="3"/>
      <c r="D226" s="3">
        <v>85318</v>
      </c>
      <c r="E226" s="3">
        <v>211</v>
      </c>
      <c r="F226" s="15"/>
      <c r="G226" s="15"/>
      <c r="H226" s="15"/>
      <c r="I226" s="106">
        <f t="shared" si="6"/>
        <v>0</v>
      </c>
    </row>
    <row r="227" spans="1:9" ht="15" customHeight="1" hidden="1">
      <c r="A227" s="101" t="s">
        <v>69</v>
      </c>
      <c r="B227" s="15" t="s">
        <v>148</v>
      </c>
      <c r="C227" s="3"/>
      <c r="D227" s="3">
        <v>85321</v>
      </c>
      <c r="E227" s="3">
        <v>211</v>
      </c>
      <c r="F227" s="15"/>
      <c r="G227" s="15"/>
      <c r="H227" s="15"/>
      <c r="I227" s="106">
        <f t="shared" si="6"/>
        <v>0</v>
      </c>
    </row>
    <row r="228" spans="1:9" ht="15.75" customHeight="1" hidden="1">
      <c r="A228" s="101" t="s">
        <v>79</v>
      </c>
      <c r="B228" s="15" t="s">
        <v>353</v>
      </c>
      <c r="C228" s="3"/>
      <c r="D228" s="3">
        <v>85333</v>
      </c>
      <c r="E228" s="3">
        <v>211</v>
      </c>
      <c r="F228" s="15"/>
      <c r="G228" s="15"/>
      <c r="H228" s="15"/>
      <c r="I228" s="106">
        <f t="shared" si="6"/>
        <v>0</v>
      </c>
    </row>
    <row r="229" spans="1:9" ht="63.75" customHeight="1" hidden="1">
      <c r="A229" s="101" t="s">
        <v>149</v>
      </c>
      <c r="B229" s="98" t="s">
        <v>150</v>
      </c>
      <c r="C229" s="3"/>
      <c r="D229" s="3"/>
      <c r="E229" s="3"/>
      <c r="F229" s="106"/>
      <c r="G229" s="106"/>
      <c r="H229" s="106"/>
      <c r="I229" s="106">
        <f t="shared" si="6"/>
        <v>0</v>
      </c>
    </row>
    <row r="230" spans="1:9" ht="15.75" customHeight="1" hidden="1">
      <c r="A230" s="101">
        <v>1</v>
      </c>
      <c r="B230" s="98" t="s">
        <v>77</v>
      </c>
      <c r="C230" s="3">
        <v>853</v>
      </c>
      <c r="D230" s="3"/>
      <c r="E230" s="3"/>
      <c r="F230" s="106"/>
      <c r="G230" s="106"/>
      <c r="H230" s="106"/>
      <c r="I230" s="106">
        <f t="shared" si="6"/>
        <v>0</v>
      </c>
    </row>
    <row r="231" spans="1:9" ht="25.5" customHeight="1" hidden="1">
      <c r="A231" s="101" t="s">
        <v>24</v>
      </c>
      <c r="B231" s="98" t="s">
        <v>151</v>
      </c>
      <c r="C231" s="3"/>
      <c r="D231" s="3">
        <v>85324</v>
      </c>
      <c r="E231" s="3"/>
      <c r="F231" s="106"/>
      <c r="G231" s="106"/>
      <c r="H231" s="106"/>
      <c r="I231" s="106">
        <f t="shared" si="6"/>
        <v>0</v>
      </c>
    </row>
    <row r="232" spans="1:9" ht="36.75" customHeight="1" hidden="1">
      <c r="A232" s="101"/>
      <c r="B232" s="98" t="s">
        <v>152</v>
      </c>
      <c r="C232" s="3"/>
      <c r="D232" s="3"/>
      <c r="E232" s="3">
        <v>626</v>
      </c>
      <c r="F232" s="15"/>
      <c r="G232" s="15"/>
      <c r="H232" s="15"/>
      <c r="I232" s="106">
        <f t="shared" si="6"/>
        <v>0</v>
      </c>
    </row>
    <row r="233" spans="1:9" ht="24.75" customHeight="1" hidden="1">
      <c r="A233" s="101" t="s">
        <v>382</v>
      </c>
      <c r="B233" s="98" t="s">
        <v>153</v>
      </c>
      <c r="C233" s="3">
        <v>900</v>
      </c>
      <c r="D233" s="3"/>
      <c r="E233" s="3"/>
      <c r="F233" s="106"/>
      <c r="G233" s="106"/>
      <c r="H233" s="106"/>
      <c r="I233" s="106">
        <f t="shared" si="6"/>
        <v>0</v>
      </c>
    </row>
    <row r="234" spans="1:9" ht="24.75" customHeight="1" hidden="1">
      <c r="A234" s="101" t="s">
        <v>24</v>
      </c>
      <c r="B234" s="98" t="s">
        <v>154</v>
      </c>
      <c r="C234" s="3"/>
      <c r="D234" s="3">
        <v>90011</v>
      </c>
      <c r="E234" s="3"/>
      <c r="F234" s="106"/>
      <c r="G234" s="106"/>
      <c r="H234" s="106"/>
      <c r="I234" s="106">
        <f t="shared" si="6"/>
        <v>0</v>
      </c>
    </row>
    <row r="235" spans="1:9" ht="36" customHeight="1" hidden="1">
      <c r="A235" s="101"/>
      <c r="B235" s="98" t="s">
        <v>152</v>
      </c>
      <c r="C235" s="3"/>
      <c r="D235" s="3"/>
      <c r="E235" s="3">
        <v>626</v>
      </c>
      <c r="F235" s="15"/>
      <c r="G235" s="15"/>
      <c r="H235" s="15"/>
      <c r="I235" s="106">
        <f t="shared" si="6"/>
        <v>0</v>
      </c>
    </row>
    <row r="236" spans="1:9" ht="39" customHeight="1" hidden="1">
      <c r="A236" s="101" t="s">
        <v>149</v>
      </c>
      <c r="B236" s="98" t="s">
        <v>155</v>
      </c>
      <c r="C236" s="3"/>
      <c r="D236" s="3"/>
      <c r="E236" s="3"/>
      <c r="F236" s="15"/>
      <c r="G236" s="15"/>
      <c r="H236" s="15"/>
      <c r="I236" s="106">
        <f t="shared" si="6"/>
        <v>0</v>
      </c>
    </row>
    <row r="237" spans="1:9" ht="20.25" customHeight="1" hidden="1">
      <c r="A237" s="101">
        <v>1</v>
      </c>
      <c r="B237" s="98" t="s">
        <v>151</v>
      </c>
      <c r="C237" s="3">
        <v>853</v>
      </c>
      <c r="D237" s="3">
        <v>85324</v>
      </c>
      <c r="E237" s="3"/>
      <c r="F237" s="15"/>
      <c r="G237" s="15"/>
      <c r="H237" s="15"/>
      <c r="I237" s="106">
        <f t="shared" si="6"/>
        <v>0</v>
      </c>
    </row>
    <row r="238" spans="1:9" ht="19.5" customHeight="1" hidden="1">
      <c r="A238" s="101"/>
      <c r="B238" s="98" t="s">
        <v>156</v>
      </c>
      <c r="C238" s="3"/>
      <c r="D238" s="3"/>
      <c r="E238" s="3">
        <v>244</v>
      </c>
      <c r="F238" s="15"/>
      <c r="G238" s="15"/>
      <c r="H238" s="15"/>
      <c r="I238" s="106">
        <f t="shared" si="6"/>
        <v>0</v>
      </c>
    </row>
    <row r="239" spans="1:9" ht="14.25" customHeight="1" hidden="1">
      <c r="A239" s="101" t="s">
        <v>381</v>
      </c>
      <c r="B239" s="98" t="s">
        <v>157</v>
      </c>
      <c r="C239" s="3">
        <v>900</v>
      </c>
      <c r="D239" s="3">
        <v>90011</v>
      </c>
      <c r="E239" s="3"/>
      <c r="F239" s="106"/>
      <c r="G239" s="106"/>
      <c r="H239" s="106"/>
      <c r="I239" s="106">
        <f t="shared" si="6"/>
        <v>0</v>
      </c>
    </row>
    <row r="240" spans="1:9" ht="15.75" customHeight="1" hidden="1">
      <c r="A240" s="101"/>
      <c r="B240" s="98" t="s">
        <v>156</v>
      </c>
      <c r="C240" s="3"/>
      <c r="D240" s="3"/>
      <c r="E240" s="3">
        <v>244</v>
      </c>
      <c r="F240" s="15"/>
      <c r="G240" s="15"/>
      <c r="H240" s="15"/>
      <c r="I240" s="106">
        <f t="shared" si="6"/>
        <v>0</v>
      </c>
    </row>
    <row r="241" spans="1:9" ht="18" customHeight="1" hidden="1">
      <c r="A241" s="101" t="s">
        <v>158</v>
      </c>
      <c r="B241" s="2" t="s">
        <v>159</v>
      </c>
      <c r="C241" s="3"/>
      <c r="D241" s="3"/>
      <c r="E241" s="3"/>
      <c r="F241" s="106"/>
      <c r="G241" s="106"/>
      <c r="H241" s="106"/>
      <c r="I241" s="106">
        <f t="shared" si="6"/>
        <v>0</v>
      </c>
    </row>
    <row r="242" spans="1:9" ht="0.75" customHeight="1">
      <c r="A242" s="101" t="s">
        <v>426</v>
      </c>
      <c r="B242" s="98" t="s">
        <v>265</v>
      </c>
      <c r="C242" s="3">
        <v>852</v>
      </c>
      <c r="D242" s="3"/>
      <c r="E242" s="104"/>
      <c r="F242" s="15">
        <v>0</v>
      </c>
      <c r="G242" s="15">
        <v>0</v>
      </c>
      <c r="H242" s="15">
        <f>H243</f>
        <v>0</v>
      </c>
      <c r="I242" s="106">
        <f>I241+G242-H242</f>
        <v>0</v>
      </c>
    </row>
    <row r="243" spans="1:9" ht="40.5" customHeight="1" hidden="1">
      <c r="A243" s="101" t="s">
        <v>24</v>
      </c>
      <c r="B243" s="98" t="s">
        <v>739</v>
      </c>
      <c r="C243" s="3"/>
      <c r="D243" s="3">
        <v>85295</v>
      </c>
      <c r="E243" s="104" t="s">
        <v>740</v>
      </c>
      <c r="F243" s="18">
        <v>0</v>
      </c>
      <c r="G243" s="15">
        <v>0</v>
      </c>
      <c r="H243" s="15">
        <v>0</v>
      </c>
      <c r="I243" s="106">
        <v>0</v>
      </c>
    </row>
    <row r="244" spans="1:9" s="19" customFormat="1" ht="21" customHeight="1">
      <c r="A244" s="162">
        <v>8</v>
      </c>
      <c r="B244" s="165" t="s">
        <v>265</v>
      </c>
      <c r="C244" s="166">
        <v>852</v>
      </c>
      <c r="D244" s="166"/>
      <c r="E244" s="164"/>
      <c r="F244" s="163">
        <f>F245</f>
        <v>11171</v>
      </c>
      <c r="G244" s="163">
        <f>G245</f>
        <v>0</v>
      </c>
      <c r="H244" s="163">
        <f>H245</f>
        <v>0</v>
      </c>
      <c r="I244" s="163">
        <f>I245</f>
        <v>11171</v>
      </c>
    </row>
    <row r="245" spans="1:9" ht="25.5" customHeight="1">
      <c r="A245" s="101" t="s">
        <v>24</v>
      </c>
      <c r="B245" s="98" t="s">
        <v>480</v>
      </c>
      <c r="C245" s="3"/>
      <c r="D245" s="3">
        <v>85212</v>
      </c>
      <c r="E245" s="104" t="s">
        <v>278</v>
      </c>
      <c r="F245" s="15">
        <v>11171</v>
      </c>
      <c r="G245" s="15">
        <v>0</v>
      </c>
      <c r="H245" s="15">
        <v>0</v>
      </c>
      <c r="I245" s="106">
        <f t="shared" si="6"/>
        <v>11171</v>
      </c>
    </row>
    <row r="246" spans="1:9" s="19" customFormat="1" ht="25.5" customHeight="1">
      <c r="A246" s="78" t="s">
        <v>428</v>
      </c>
      <c r="B246" s="126" t="s">
        <v>72</v>
      </c>
      <c r="C246" s="76"/>
      <c r="D246" s="76"/>
      <c r="E246" s="99"/>
      <c r="F246" s="79">
        <f aca="true" t="shared" si="7" ref="F246:I247">F247</f>
        <v>594000</v>
      </c>
      <c r="G246" s="79">
        <f t="shared" si="7"/>
        <v>62600</v>
      </c>
      <c r="H246" s="79">
        <f t="shared" si="7"/>
        <v>0</v>
      </c>
      <c r="I246" s="79">
        <f t="shared" si="7"/>
        <v>656600</v>
      </c>
    </row>
    <row r="247" spans="1:9" ht="18" customHeight="1">
      <c r="A247" s="162" t="s">
        <v>381</v>
      </c>
      <c r="B247" s="165" t="s">
        <v>265</v>
      </c>
      <c r="C247" s="166">
        <v>852</v>
      </c>
      <c r="D247" s="166"/>
      <c r="E247" s="164"/>
      <c r="F247" s="163">
        <f t="shared" si="7"/>
        <v>594000</v>
      </c>
      <c r="G247" s="163">
        <f t="shared" si="7"/>
        <v>62600</v>
      </c>
      <c r="H247" s="163">
        <f t="shared" si="7"/>
        <v>0</v>
      </c>
      <c r="I247" s="163">
        <f t="shared" si="7"/>
        <v>656600</v>
      </c>
    </row>
    <row r="248" spans="1:9" ht="16.5" customHeight="1">
      <c r="A248" s="101" t="s">
        <v>24</v>
      </c>
      <c r="B248" s="98" t="s">
        <v>74</v>
      </c>
      <c r="C248" s="3"/>
      <c r="D248" s="3">
        <v>85202</v>
      </c>
      <c r="E248" s="104" t="s">
        <v>73</v>
      </c>
      <c r="F248" s="15">
        <v>594000</v>
      </c>
      <c r="G248" s="15">
        <v>62600</v>
      </c>
      <c r="H248" s="15">
        <v>0</v>
      </c>
      <c r="I248" s="106">
        <f>F248+G248-H248</f>
        <v>656600</v>
      </c>
    </row>
    <row r="249" spans="1:10" ht="26.25" customHeight="1">
      <c r="A249" s="78" t="s">
        <v>435</v>
      </c>
      <c r="B249" s="126" t="s">
        <v>494</v>
      </c>
      <c r="C249" s="76"/>
      <c r="D249" s="76"/>
      <c r="E249" s="99"/>
      <c r="F249" s="79">
        <f>F250+F252+F254+F256</f>
        <v>134000</v>
      </c>
      <c r="G249" s="79">
        <f>G250+G252+G254+G256</f>
        <v>85058</v>
      </c>
      <c r="H249" s="79">
        <f>H250+H252+H254+H256</f>
        <v>0</v>
      </c>
      <c r="I249" s="79">
        <f>I250+I252+I254+I256</f>
        <v>219058</v>
      </c>
      <c r="J249" s="243"/>
    </row>
    <row r="250" spans="1:9" ht="24" customHeight="1">
      <c r="A250" s="162" t="s">
        <v>381</v>
      </c>
      <c r="B250" s="165" t="s">
        <v>495</v>
      </c>
      <c r="C250" s="164" t="s">
        <v>272</v>
      </c>
      <c r="D250" s="166"/>
      <c r="E250" s="164"/>
      <c r="F250" s="163">
        <f>F251</f>
        <v>70000</v>
      </c>
      <c r="G250" s="163">
        <f>G251</f>
        <v>0</v>
      </c>
      <c r="H250" s="163">
        <f>H251</f>
        <v>0</v>
      </c>
      <c r="I250" s="163">
        <f>I251</f>
        <v>70000</v>
      </c>
    </row>
    <row r="251" spans="1:9" ht="21" customHeight="1">
      <c r="A251" s="101" t="s">
        <v>436</v>
      </c>
      <c r="B251" s="98" t="s">
        <v>496</v>
      </c>
      <c r="C251" s="3"/>
      <c r="D251" s="3">
        <v>1028</v>
      </c>
      <c r="E251" s="104" t="s">
        <v>540</v>
      </c>
      <c r="F251" s="15">
        <v>70000</v>
      </c>
      <c r="G251" s="15">
        <v>0</v>
      </c>
      <c r="H251" s="15">
        <v>0</v>
      </c>
      <c r="I251" s="106">
        <f>F251+G251-H251</f>
        <v>70000</v>
      </c>
    </row>
    <row r="252" spans="1:9" s="515" customFormat="1" ht="28.5" customHeight="1">
      <c r="A252" s="516">
        <v>2</v>
      </c>
      <c r="B252" s="517" t="s">
        <v>151</v>
      </c>
      <c r="C252" s="518">
        <v>853</v>
      </c>
      <c r="D252" s="518"/>
      <c r="E252" s="519"/>
      <c r="F252" s="520">
        <f>F253</f>
        <v>0</v>
      </c>
      <c r="G252" s="520">
        <f>G253</f>
        <v>85058</v>
      </c>
      <c r="H252" s="520">
        <f>H253</f>
        <v>0</v>
      </c>
      <c r="I252" s="520">
        <f>I253</f>
        <v>85058</v>
      </c>
    </row>
    <row r="253" spans="1:9" ht="29.25" customHeight="1">
      <c r="A253" s="101" t="s">
        <v>24</v>
      </c>
      <c r="B253" s="98" t="s">
        <v>496</v>
      </c>
      <c r="C253" s="3"/>
      <c r="D253" s="3">
        <v>85324</v>
      </c>
      <c r="E253" s="104" t="s">
        <v>540</v>
      </c>
      <c r="F253" s="15">
        <v>0</v>
      </c>
      <c r="G253" s="15">
        <v>85058</v>
      </c>
      <c r="H253" s="15"/>
      <c r="I253" s="106">
        <f>F253+G253-H253</f>
        <v>85058</v>
      </c>
    </row>
    <row r="254" spans="1:9" ht="38.25" customHeight="1">
      <c r="A254" s="162">
        <v>2</v>
      </c>
      <c r="B254" s="165" t="s">
        <v>599</v>
      </c>
      <c r="C254" s="166">
        <v>900</v>
      </c>
      <c r="D254" s="166"/>
      <c r="E254" s="164"/>
      <c r="F254" s="163">
        <f>F255</f>
        <v>60000</v>
      </c>
      <c r="G254" s="163">
        <f>G255</f>
        <v>0</v>
      </c>
      <c r="H254" s="163">
        <f>H255</f>
        <v>0</v>
      </c>
      <c r="I254" s="163">
        <f>I255</f>
        <v>60000</v>
      </c>
    </row>
    <row r="255" spans="1:12" ht="37.5" customHeight="1">
      <c r="A255" s="101" t="s">
        <v>24</v>
      </c>
      <c r="B255" s="98" t="s">
        <v>600</v>
      </c>
      <c r="C255" s="3"/>
      <c r="D255" s="3">
        <v>90011</v>
      </c>
      <c r="E255" s="104" t="s">
        <v>601</v>
      </c>
      <c r="F255" s="15">
        <v>60000</v>
      </c>
      <c r="G255" s="15">
        <v>0</v>
      </c>
      <c r="H255" s="15">
        <v>0</v>
      </c>
      <c r="I255" s="106">
        <f>F255+G255-H255</f>
        <v>60000</v>
      </c>
      <c r="L255" s="521"/>
    </row>
    <row r="256" spans="1:9" ht="37.5" customHeight="1">
      <c r="A256" s="162">
        <v>3</v>
      </c>
      <c r="B256" s="165" t="s">
        <v>610</v>
      </c>
      <c r="C256" s="166">
        <v>900</v>
      </c>
      <c r="D256" s="202"/>
      <c r="E256" s="233"/>
      <c r="F256" s="234">
        <f>F257</f>
        <v>4000</v>
      </c>
      <c r="G256" s="234">
        <f>G257</f>
        <v>0</v>
      </c>
      <c r="H256" s="234">
        <f>H257</f>
        <v>0</v>
      </c>
      <c r="I256" s="234">
        <f>I257</f>
        <v>4000</v>
      </c>
    </row>
    <row r="257" spans="1:9" ht="36.75" customHeight="1">
      <c r="A257" s="101" t="s">
        <v>24</v>
      </c>
      <c r="B257" s="98" t="s">
        <v>600</v>
      </c>
      <c r="C257" s="3"/>
      <c r="D257" s="3">
        <v>90011</v>
      </c>
      <c r="E257" s="104" t="s">
        <v>601</v>
      </c>
      <c r="F257" s="15">
        <v>4000</v>
      </c>
      <c r="G257" s="15">
        <v>0</v>
      </c>
      <c r="H257" s="15"/>
      <c r="I257" s="106">
        <f>F257++G257-H257</f>
        <v>4000</v>
      </c>
    </row>
    <row r="258" spans="1:9" ht="37.5" customHeight="1" hidden="1">
      <c r="A258" s="78" t="s">
        <v>123</v>
      </c>
      <c r="B258" s="126" t="s">
        <v>617</v>
      </c>
      <c r="C258" s="76">
        <v>600</v>
      </c>
      <c r="D258" s="306"/>
      <c r="E258" s="307"/>
      <c r="F258" s="79">
        <f>F259</f>
        <v>0</v>
      </c>
      <c r="G258" s="79">
        <f>G259</f>
        <v>0</v>
      </c>
      <c r="H258" s="79">
        <f>H259</f>
        <v>0</v>
      </c>
      <c r="I258" s="79">
        <f>I259</f>
        <v>0</v>
      </c>
    </row>
    <row r="259" spans="1:9" ht="37.5" customHeight="1" hidden="1">
      <c r="A259" s="308">
        <v>1</v>
      </c>
      <c r="B259" s="309" t="s">
        <v>619</v>
      </c>
      <c r="C259" s="166"/>
      <c r="D259" s="202">
        <v>60014</v>
      </c>
      <c r="E259" s="233"/>
      <c r="F259" s="234">
        <f>F260</f>
        <v>0</v>
      </c>
      <c r="G259" s="234">
        <v>0</v>
      </c>
      <c r="H259" s="234"/>
      <c r="I259" s="234">
        <f>I260</f>
        <v>0</v>
      </c>
    </row>
    <row r="260" spans="1:9" ht="37.5" customHeight="1" hidden="1">
      <c r="A260" s="101"/>
      <c r="B260" s="210" t="s">
        <v>618</v>
      </c>
      <c r="C260" s="3"/>
      <c r="D260" s="3"/>
      <c r="E260" s="104" t="s">
        <v>620</v>
      </c>
      <c r="F260" s="15">
        <v>0</v>
      </c>
      <c r="G260" s="15">
        <v>0</v>
      </c>
      <c r="H260" s="15">
        <v>0</v>
      </c>
      <c r="I260" s="106">
        <f>F260++G260-H260</f>
        <v>0</v>
      </c>
    </row>
    <row r="261" spans="1:9" s="19" customFormat="1" ht="22.5" customHeight="1">
      <c r="A261" s="78" t="s">
        <v>123</v>
      </c>
      <c r="B261" s="126" t="s">
        <v>35</v>
      </c>
      <c r="C261" s="99" t="s">
        <v>206</v>
      </c>
      <c r="D261" s="99"/>
      <c r="E261" s="99"/>
      <c r="F261" s="79">
        <f>F262+F264+F266+F268</f>
        <v>16203554</v>
      </c>
      <c r="G261" s="79">
        <f>G262+G264+G266+G268</f>
        <v>80000</v>
      </c>
      <c r="H261" s="79">
        <f>H262+H264+H266+H268</f>
        <v>0</v>
      </c>
      <c r="I261" s="79">
        <f>I262+I264+I266+I268</f>
        <v>16283554</v>
      </c>
    </row>
    <row r="262" spans="1:9" s="19" customFormat="1" ht="24" customHeight="1">
      <c r="A262" s="162" t="s">
        <v>381</v>
      </c>
      <c r="B262" s="165" t="s">
        <v>41</v>
      </c>
      <c r="C262" s="164"/>
      <c r="D262" s="164" t="s">
        <v>36</v>
      </c>
      <c r="E262" s="164"/>
      <c r="F262" s="163">
        <f>F263</f>
        <v>13076550</v>
      </c>
      <c r="G262" s="163">
        <f>G263</f>
        <v>0</v>
      </c>
      <c r="H262" s="163">
        <f>H263</f>
        <v>0</v>
      </c>
      <c r="I262" s="163">
        <f>I263</f>
        <v>13076550</v>
      </c>
    </row>
    <row r="263" spans="1:9" ht="23.25" customHeight="1">
      <c r="A263" s="101"/>
      <c r="B263" s="98" t="s">
        <v>38</v>
      </c>
      <c r="C263" s="104"/>
      <c r="D263" s="104"/>
      <c r="E263" s="104" t="s">
        <v>37</v>
      </c>
      <c r="F263" s="15">
        <v>13076550</v>
      </c>
      <c r="G263" s="15">
        <v>0</v>
      </c>
      <c r="H263" s="15">
        <v>0</v>
      </c>
      <c r="I263" s="106">
        <f>F263+G263-H263</f>
        <v>13076550</v>
      </c>
    </row>
    <row r="264" spans="1:9" s="19" customFormat="1" ht="25.5" customHeight="1">
      <c r="A264" s="162" t="s">
        <v>382</v>
      </c>
      <c r="B264" s="165" t="s">
        <v>42</v>
      </c>
      <c r="C264" s="164"/>
      <c r="D264" s="164" t="s">
        <v>39</v>
      </c>
      <c r="E264" s="164"/>
      <c r="F264" s="163">
        <f>F265</f>
        <v>0</v>
      </c>
      <c r="G264" s="163">
        <f>G265</f>
        <v>80000</v>
      </c>
      <c r="H264" s="163">
        <f>H265</f>
        <v>0</v>
      </c>
      <c r="I264" s="163">
        <f>I265</f>
        <v>80000</v>
      </c>
    </row>
    <row r="265" spans="1:9" ht="24" customHeight="1">
      <c r="A265" s="101"/>
      <c r="B265" s="98" t="s">
        <v>756</v>
      </c>
      <c r="C265" s="104"/>
      <c r="D265" s="104"/>
      <c r="E265" s="104" t="s">
        <v>755</v>
      </c>
      <c r="F265" s="15">
        <v>0</v>
      </c>
      <c r="G265" s="15">
        <v>80000</v>
      </c>
      <c r="H265" s="15">
        <v>0</v>
      </c>
      <c r="I265" s="106">
        <f>F265+G265-H265</f>
        <v>80000</v>
      </c>
    </row>
    <row r="266" spans="1:9" s="19" customFormat="1" ht="35.25" customHeight="1">
      <c r="A266" s="162" t="s">
        <v>383</v>
      </c>
      <c r="B266" s="165" t="s">
        <v>160</v>
      </c>
      <c r="C266" s="164"/>
      <c r="D266" s="164" t="s">
        <v>40</v>
      </c>
      <c r="E266" s="164"/>
      <c r="F266" s="163">
        <f>F267</f>
        <v>1461789</v>
      </c>
      <c r="G266" s="163">
        <f>G267</f>
        <v>0</v>
      </c>
      <c r="H266" s="163">
        <f>H267</f>
        <v>0</v>
      </c>
      <c r="I266" s="163">
        <f>I267</f>
        <v>1461789</v>
      </c>
    </row>
    <row r="267" spans="1:9" ht="23.25" customHeight="1">
      <c r="A267" s="101"/>
      <c r="B267" s="98" t="s">
        <v>38</v>
      </c>
      <c r="C267" s="104"/>
      <c r="D267" s="104"/>
      <c r="E267" s="104" t="s">
        <v>37</v>
      </c>
      <c r="F267" s="15">
        <v>1461789</v>
      </c>
      <c r="G267" s="15">
        <v>0</v>
      </c>
      <c r="H267" s="15">
        <v>0</v>
      </c>
      <c r="I267" s="106">
        <f>F267+G267-H267</f>
        <v>1461789</v>
      </c>
    </row>
    <row r="268" spans="1:9" s="19" customFormat="1" ht="35.25" customHeight="1">
      <c r="A268" s="162" t="s">
        <v>385</v>
      </c>
      <c r="B268" s="165" t="s">
        <v>43</v>
      </c>
      <c r="C268" s="164"/>
      <c r="D268" s="164" t="s">
        <v>44</v>
      </c>
      <c r="E268" s="164"/>
      <c r="F268" s="163">
        <f>F269</f>
        <v>1665215</v>
      </c>
      <c r="G268" s="163">
        <f>G269</f>
        <v>0</v>
      </c>
      <c r="H268" s="163">
        <f>H269</f>
        <v>0</v>
      </c>
      <c r="I268" s="163">
        <f>I269</f>
        <v>1665215</v>
      </c>
    </row>
    <row r="269" spans="1:9" ht="23.25" customHeight="1">
      <c r="A269" s="101"/>
      <c r="B269" s="98" t="s">
        <v>38</v>
      </c>
      <c r="C269" s="104"/>
      <c r="D269" s="104"/>
      <c r="E269" s="104" t="s">
        <v>37</v>
      </c>
      <c r="F269" s="15">
        <v>1665215</v>
      </c>
      <c r="G269" s="15">
        <v>0</v>
      </c>
      <c r="H269" s="15">
        <v>0</v>
      </c>
      <c r="I269" s="106">
        <f>F269+G269-H269</f>
        <v>1665215</v>
      </c>
    </row>
    <row r="270" spans="1:9" s="19" customFormat="1" ht="21.75" customHeight="1">
      <c r="A270" s="79"/>
      <c r="B270" s="143" t="s">
        <v>161</v>
      </c>
      <c r="C270" s="79"/>
      <c r="D270" s="79"/>
      <c r="E270" s="79"/>
      <c r="F270" s="129">
        <f>F17+F89+F108+F131+F246+F249+F258+F261</f>
        <v>33845389</v>
      </c>
      <c r="G270" s="129">
        <f>G17+G89+G108+G131+G246+G249+G258+G261</f>
        <v>908883</v>
      </c>
      <c r="H270" s="129">
        <f>H17+H89+H108+H131+H246+H249+H258+H261</f>
        <v>256069</v>
      </c>
      <c r="I270" s="129">
        <f>I17+I89+I108+I131+I246+I249+I258+I261</f>
        <v>34498203</v>
      </c>
    </row>
    <row r="271" spans="1:9" ht="14.25" customHeight="1">
      <c r="A271" s="15"/>
      <c r="B271" s="15" t="s">
        <v>162</v>
      </c>
      <c r="C271" s="15"/>
      <c r="D271" s="15"/>
      <c r="E271" s="15"/>
      <c r="F271" s="201">
        <f>+F89+F108+F131+F246+F249+F258</f>
        <v>13170459</v>
      </c>
      <c r="G271" s="201">
        <f>+G89+G108+G131+G246+G249+G258</f>
        <v>828883</v>
      </c>
      <c r="H271" s="201">
        <f>+H89+H108+H131+H246+H249+H258</f>
        <v>256069</v>
      </c>
      <c r="I271" s="201">
        <f>+I89+I108+I131+I246+I249+I258</f>
        <v>13743273</v>
      </c>
    </row>
    <row r="272" spans="1:9" ht="18" customHeight="1">
      <c r="A272" s="15"/>
      <c r="B272" s="564" t="s">
        <v>741</v>
      </c>
      <c r="C272" s="565"/>
      <c r="D272" s="565"/>
      <c r="E272" s="566"/>
      <c r="F272" s="201">
        <f>F246</f>
        <v>594000</v>
      </c>
      <c r="G272" s="106">
        <f>G246</f>
        <v>62600</v>
      </c>
      <c r="H272" s="106">
        <f>H246</f>
        <v>0</v>
      </c>
      <c r="I272" s="106">
        <f>I246</f>
        <v>656600</v>
      </c>
    </row>
    <row r="273" spans="1:9" ht="14.25" customHeight="1">
      <c r="A273" s="15"/>
      <c r="B273" s="564" t="s">
        <v>45</v>
      </c>
      <c r="C273" s="565"/>
      <c r="D273" s="565"/>
      <c r="E273" s="566"/>
      <c r="F273" s="201">
        <f>F131</f>
        <v>2919281</v>
      </c>
      <c r="G273" s="201">
        <f>G131</f>
        <v>488</v>
      </c>
      <c r="H273" s="201">
        <f>H131</f>
        <v>0</v>
      </c>
      <c r="I273" s="201">
        <f>I131</f>
        <v>2919769</v>
      </c>
    </row>
    <row r="274" spans="1:9" ht="16.5" customHeight="1" hidden="1">
      <c r="A274" s="15"/>
      <c r="B274" s="121" t="s">
        <v>163</v>
      </c>
      <c r="C274" s="15"/>
      <c r="D274" s="15"/>
      <c r="E274" s="15"/>
      <c r="F274" s="106"/>
      <c r="G274" s="106"/>
      <c r="H274" s="106"/>
      <c r="I274" s="106"/>
    </row>
    <row r="275" spans="1:9" ht="25.5" customHeight="1">
      <c r="A275" s="15"/>
      <c r="B275" s="572" t="s">
        <v>750</v>
      </c>
      <c r="C275" s="572"/>
      <c r="D275" s="572"/>
      <c r="E275" s="572"/>
      <c r="F275" s="106">
        <f>F108</f>
        <v>1428234</v>
      </c>
      <c r="G275" s="106">
        <f>G108</f>
        <v>123862</v>
      </c>
      <c r="H275" s="106">
        <f>H108</f>
        <v>37459</v>
      </c>
      <c r="I275" s="106">
        <f>I108</f>
        <v>1514637</v>
      </c>
    </row>
    <row r="276" spans="1:9" ht="13.5" customHeight="1">
      <c r="A276" s="15"/>
      <c r="B276" s="569" t="s">
        <v>446</v>
      </c>
      <c r="C276" s="570"/>
      <c r="D276" s="570"/>
      <c r="E276" s="571"/>
      <c r="F276" s="105">
        <f>F249</f>
        <v>134000</v>
      </c>
      <c r="G276" s="105">
        <f>G249</f>
        <v>85058</v>
      </c>
      <c r="H276" s="105">
        <f>H249</f>
        <v>0</v>
      </c>
      <c r="I276" s="106">
        <f>I249</f>
        <v>219058</v>
      </c>
    </row>
    <row r="277" spans="1:9" ht="30.75" customHeight="1">
      <c r="A277" s="15"/>
      <c r="B277" s="569" t="s">
        <v>621</v>
      </c>
      <c r="C277" s="570"/>
      <c r="D277" s="570"/>
      <c r="E277" s="571"/>
      <c r="F277" s="105">
        <f>F90+F108+F131+F249+F258</f>
        <v>4618563</v>
      </c>
      <c r="G277" s="105">
        <f>G89+G258</f>
        <v>556875</v>
      </c>
      <c r="H277" s="105">
        <f>H89+H258</f>
        <v>218610</v>
      </c>
      <c r="I277" s="106">
        <f>I89+I258</f>
        <v>8433209</v>
      </c>
    </row>
    <row r="278" ht="8.25" customHeight="1"/>
    <row r="279" ht="17.25" customHeight="1" hidden="1"/>
    <row r="280" ht="17.25" customHeight="1" hidden="1"/>
    <row r="281" ht="5.25" customHeight="1"/>
    <row r="282" spans="1:9" ht="15.75" customHeight="1">
      <c r="A282" s="568"/>
      <c r="B282" s="568"/>
      <c r="C282" s="568"/>
      <c r="D282" s="568"/>
      <c r="E282" s="568"/>
      <c r="F282" s="568"/>
      <c r="G282" s="568"/>
      <c r="H282" s="568"/>
      <c r="I282" s="568"/>
    </row>
    <row r="283" spans="6:7" ht="12.75">
      <c r="F283" s="144"/>
      <c r="G283" s="144"/>
    </row>
    <row r="284" spans="6:8" ht="12.75">
      <c r="F284" s="567"/>
      <c r="G284" s="567"/>
      <c r="H284" s="567"/>
    </row>
    <row r="285" spans="6:8" ht="12.75">
      <c r="F285" s="567"/>
      <c r="G285" s="567"/>
      <c r="H285" s="567"/>
    </row>
    <row r="286" spans="6:8" ht="12.75">
      <c r="F286" s="567"/>
      <c r="G286" s="567"/>
      <c r="H286" s="567"/>
    </row>
    <row r="287" spans="6:8" ht="12.75">
      <c r="F287" s="567"/>
      <c r="G287" s="567"/>
      <c r="H287" s="567"/>
    </row>
    <row r="288" spans="6:8" ht="12.75">
      <c r="F288" s="567"/>
      <c r="G288" s="567"/>
      <c r="H288" s="567"/>
    </row>
    <row r="289" spans="6:8" ht="12.75">
      <c r="F289" s="567"/>
      <c r="G289" s="567"/>
      <c r="H289" s="567"/>
    </row>
    <row r="292" spans="6:8" ht="12.75">
      <c r="F292" s="567"/>
      <c r="G292" s="567"/>
      <c r="H292" s="567"/>
    </row>
  </sheetData>
  <mergeCells count="18">
    <mergeCell ref="E2:I3"/>
    <mergeCell ref="G12:G15"/>
    <mergeCell ref="H12:H15"/>
    <mergeCell ref="I12:I15"/>
    <mergeCell ref="A6:I11"/>
    <mergeCell ref="F12:F15"/>
    <mergeCell ref="A223:A225"/>
    <mergeCell ref="A12:A15"/>
    <mergeCell ref="B12:B14"/>
    <mergeCell ref="C12:E14"/>
    <mergeCell ref="B272:E272"/>
    <mergeCell ref="B273:E273"/>
    <mergeCell ref="F284:H289"/>
    <mergeCell ref="F292:H292"/>
    <mergeCell ref="A282:I282"/>
    <mergeCell ref="B277:E277"/>
    <mergeCell ref="B275:E275"/>
    <mergeCell ref="B276:E276"/>
  </mergeCells>
  <printOptions/>
  <pageMargins left="0.3937007874015748" right="0.1968503937007874" top="0.3937007874015748" bottom="0.7874015748031497" header="0.5118110236220472" footer="0.5118110236220472"/>
  <pageSetup horizontalDpi="300" verticalDpi="300" orientation="portrait" paperSize="9" scale="98" r:id="rId1"/>
  <headerFooter alignWithMargins="0">
    <oddFooter>&amp;CStrona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C32"/>
  <sheetViews>
    <sheetView workbookViewId="0" topLeftCell="C1">
      <selection activeCell="A3" sqref="A3:C3"/>
    </sheetView>
  </sheetViews>
  <sheetFormatPr defaultColWidth="9.00390625" defaultRowHeight="12.75"/>
  <cols>
    <col min="2" max="2" width="54.25390625" style="0" customWidth="1"/>
    <col min="3" max="3" width="18.375" style="0" customWidth="1"/>
  </cols>
  <sheetData>
    <row r="1" spans="2:3" ht="12.75" customHeight="1">
      <c r="B1" s="672"/>
      <c r="C1" s="579"/>
    </row>
    <row r="2" spans="2:3" ht="21.75" customHeight="1">
      <c r="B2" s="579"/>
      <c r="C2" s="579"/>
    </row>
    <row r="3" spans="1:3" ht="97.5" customHeight="1">
      <c r="A3" s="718"/>
      <c r="B3" s="718"/>
      <c r="C3" s="718"/>
    </row>
    <row r="4" spans="1:3" ht="15.75">
      <c r="A4" s="432"/>
      <c r="B4" s="432"/>
      <c r="C4" s="311"/>
    </row>
    <row r="5" ht="27.75" customHeight="1" thickBot="1">
      <c r="C5" s="71"/>
    </row>
    <row r="6" spans="1:3" ht="13.5" thickBot="1">
      <c r="A6" s="433"/>
      <c r="B6" s="434"/>
      <c r="C6" s="435"/>
    </row>
    <row r="7" spans="1:3" ht="13.5" thickBot="1">
      <c r="A7" s="433"/>
      <c r="B7" s="436"/>
      <c r="C7" s="437"/>
    </row>
    <row r="8" spans="1:3" ht="12.75">
      <c r="A8" s="438"/>
      <c r="B8" s="439"/>
      <c r="C8" s="32"/>
    </row>
    <row r="9" spans="1:3" ht="12.75">
      <c r="A9" s="61"/>
      <c r="B9" s="440"/>
      <c r="C9" s="11"/>
    </row>
    <row r="10" spans="1:3" ht="12.75">
      <c r="A10" s="61"/>
      <c r="B10" s="440"/>
      <c r="C10" s="11"/>
    </row>
    <row r="11" spans="1:3" ht="13.5" thickBot="1">
      <c r="A11" s="65"/>
      <c r="B11" s="441"/>
      <c r="C11" s="37"/>
    </row>
    <row r="12" spans="1:3" ht="13.5" thickBot="1">
      <c r="A12" s="433"/>
      <c r="B12" s="436"/>
      <c r="C12" s="437"/>
    </row>
    <row r="13" spans="1:3" ht="13.5" thickBot="1">
      <c r="A13" s="208"/>
      <c r="B13" s="29"/>
      <c r="C13" s="72"/>
    </row>
    <row r="14" spans="1:3" ht="27" customHeight="1" thickBot="1">
      <c r="A14" s="442"/>
      <c r="B14" s="443"/>
      <c r="C14" s="444"/>
    </row>
    <row r="15" spans="1:3" ht="13.5" thickBot="1">
      <c r="A15" s="433"/>
      <c r="B15" s="436"/>
      <c r="C15" s="445"/>
    </row>
    <row r="16" spans="1:3" ht="12.75">
      <c r="A16" s="446"/>
      <c r="B16" s="447"/>
      <c r="C16" s="70"/>
    </row>
    <row r="17" spans="1:3" ht="24.75" customHeight="1">
      <c r="A17" s="61"/>
      <c r="B17" s="62"/>
      <c r="C17" s="11"/>
    </row>
    <row r="18" spans="1:3" ht="24.75" customHeight="1">
      <c r="A18" s="61"/>
      <c r="B18" s="62"/>
      <c r="C18" s="11"/>
    </row>
    <row r="19" spans="1:3" ht="15" customHeight="1">
      <c r="A19" s="61"/>
      <c r="B19" s="62"/>
      <c r="C19" s="11"/>
    </row>
    <row r="20" spans="1:3" ht="36" customHeight="1">
      <c r="A20" s="61"/>
      <c r="B20" s="62"/>
      <c r="C20" s="11"/>
    </row>
    <row r="21" spans="1:3" ht="16.5" customHeight="1">
      <c r="A21" s="61"/>
      <c r="B21" s="62"/>
      <c r="C21" s="11"/>
    </row>
    <row r="22" spans="1:3" ht="17.25" customHeight="1">
      <c r="A22" s="61"/>
      <c r="B22" s="62"/>
      <c r="C22" s="11"/>
    </row>
    <row r="23" spans="1:3" ht="12.75">
      <c r="A23" s="448"/>
      <c r="B23" s="449"/>
      <c r="C23" s="10"/>
    </row>
    <row r="24" spans="1:3" ht="12.75">
      <c r="A24" s="450"/>
      <c r="B24" s="73"/>
      <c r="C24" s="74"/>
    </row>
    <row r="25" spans="1:3" ht="12.75">
      <c r="A25" s="450"/>
      <c r="B25" s="73"/>
      <c r="C25" s="74"/>
    </row>
    <row r="26" spans="1:3" ht="29.25" customHeight="1" thickBot="1">
      <c r="A26" s="60"/>
      <c r="B26" s="62"/>
      <c r="C26" s="37"/>
    </row>
    <row r="27" spans="1:3" ht="13.5" thickBot="1">
      <c r="A27" s="433"/>
      <c r="B27" s="436"/>
      <c r="C27" s="437"/>
    </row>
    <row r="28" spans="1:3" ht="12.75">
      <c r="A28" s="60"/>
      <c r="B28" s="451"/>
      <c r="C28" s="452"/>
    </row>
    <row r="29" spans="1:3" ht="12.75">
      <c r="A29" s="61"/>
      <c r="B29" s="440"/>
      <c r="C29" s="453"/>
    </row>
    <row r="30" spans="1:3" ht="13.5" thickBot="1">
      <c r="A30" s="454"/>
      <c r="B30" s="455"/>
      <c r="C30" s="456"/>
    </row>
    <row r="32" ht="12.75">
      <c r="B32" s="457"/>
    </row>
  </sheetData>
  <mergeCells count="2">
    <mergeCell ref="B1:C2"/>
    <mergeCell ref="A3:C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78"/>
  <sheetViews>
    <sheetView workbookViewId="0" topLeftCell="A1">
      <selection activeCell="A1" sqref="A1:C53"/>
    </sheetView>
  </sheetViews>
  <sheetFormatPr defaultColWidth="9.00390625" defaultRowHeight="12.75"/>
  <cols>
    <col min="1" max="1" width="5.125" style="0" customWidth="1"/>
    <col min="2" max="2" width="51.875" style="0" customWidth="1"/>
    <col min="3" max="3" width="23.875" style="0" customWidth="1"/>
  </cols>
  <sheetData>
    <row r="1" spans="2:3" ht="40.5" customHeight="1">
      <c r="B1" s="719"/>
      <c r="C1" s="719"/>
    </row>
    <row r="2" spans="2:3" ht="12.75">
      <c r="B2" s="719"/>
      <c r="C2" s="719"/>
    </row>
    <row r="3" spans="2:3" ht="12.75">
      <c r="B3" s="719"/>
      <c r="C3" s="719"/>
    </row>
    <row r="4" spans="1:3" ht="69" customHeight="1">
      <c r="A4" s="718"/>
      <c r="B4" s="718"/>
      <c r="C4" s="718"/>
    </row>
    <row r="5" spans="1:2" ht="14.25" customHeight="1">
      <c r="A5" s="432"/>
      <c r="B5" s="432"/>
    </row>
    <row r="6" ht="13.5" thickBot="1"/>
    <row r="7" spans="1:3" ht="23.25" customHeight="1" thickBot="1">
      <c r="A7" s="433"/>
      <c r="B7" s="434"/>
      <c r="C7" s="1"/>
    </row>
    <row r="8" spans="1:3" ht="16.5" customHeight="1" thickBot="1">
      <c r="A8" s="433"/>
      <c r="B8" s="436"/>
      <c r="C8" s="10"/>
    </row>
    <row r="9" spans="1:3" ht="15.75" customHeight="1">
      <c r="A9" s="438"/>
      <c r="B9" s="439"/>
      <c r="C9" s="11"/>
    </row>
    <row r="10" spans="1:3" ht="18.75" customHeight="1">
      <c r="A10" s="61"/>
      <c r="B10" s="440"/>
      <c r="C10" s="11"/>
    </row>
    <row r="11" spans="1:3" ht="17.25" customHeight="1">
      <c r="A11" s="61"/>
      <c r="B11" s="440"/>
      <c r="C11" s="11"/>
    </row>
    <row r="12" spans="1:3" ht="16.5" customHeight="1" thickBot="1">
      <c r="A12" s="65"/>
      <c r="B12" s="441"/>
      <c r="C12" s="37"/>
    </row>
    <row r="13" spans="1:3" ht="20.25" customHeight="1" thickBot="1">
      <c r="A13" s="433"/>
      <c r="B13" s="436"/>
      <c r="C13" s="494"/>
    </row>
    <row r="14" spans="1:3" ht="16.5" customHeight="1">
      <c r="A14" s="60"/>
      <c r="B14" s="495"/>
      <c r="C14" s="32"/>
    </row>
    <row r="15" spans="1:3" ht="16.5" customHeight="1">
      <c r="A15" s="61"/>
      <c r="B15" s="64"/>
      <c r="C15" s="11"/>
    </row>
    <row r="16" spans="1:3" ht="39" customHeight="1">
      <c r="A16" s="61"/>
      <c r="B16" s="62"/>
      <c r="C16" s="11"/>
    </row>
    <row r="17" spans="1:3" ht="17.25" customHeight="1" thickBot="1">
      <c r="A17" s="65"/>
      <c r="B17" s="441"/>
      <c r="C17" s="37"/>
    </row>
    <row r="18" spans="1:3" ht="18" customHeight="1" thickBot="1">
      <c r="A18" s="433"/>
      <c r="B18" s="436"/>
      <c r="C18" s="494"/>
    </row>
    <row r="19" spans="1:3" ht="17.25" customHeight="1">
      <c r="A19" s="446"/>
      <c r="B19" s="447"/>
      <c r="C19" s="70"/>
    </row>
    <row r="20" spans="1:3" ht="17.25" customHeight="1">
      <c r="A20" s="61"/>
      <c r="B20" s="64"/>
      <c r="C20" s="11"/>
    </row>
    <row r="21" spans="1:3" ht="17.25" customHeight="1">
      <c r="A21" s="61"/>
      <c r="B21" s="440"/>
      <c r="C21" s="11"/>
    </row>
    <row r="22" spans="1:3" ht="17.25" customHeight="1">
      <c r="A22" s="61"/>
      <c r="B22" s="64"/>
      <c r="C22" s="11"/>
    </row>
    <row r="23" spans="1:3" ht="16.5" customHeight="1">
      <c r="A23" s="61"/>
      <c r="B23" s="64"/>
      <c r="C23" s="11"/>
    </row>
    <row r="24" spans="1:3" ht="19.5" customHeight="1">
      <c r="A24" s="61"/>
      <c r="B24" s="62"/>
      <c r="C24" s="11"/>
    </row>
    <row r="25" spans="1:3" ht="18" customHeight="1">
      <c r="A25" s="61"/>
      <c r="B25" s="64"/>
      <c r="C25" s="11"/>
    </row>
    <row r="26" spans="1:3" ht="15.75" customHeight="1">
      <c r="A26" s="496"/>
      <c r="B26" s="497"/>
      <c r="C26" s="10"/>
    </row>
    <row r="27" spans="1:3" ht="12.75">
      <c r="A27" s="65"/>
      <c r="B27" s="498"/>
      <c r="C27" s="37"/>
    </row>
    <row r="28" spans="1:3" ht="16.5" customHeight="1">
      <c r="A28" s="1"/>
      <c r="B28" s="10"/>
      <c r="C28" s="10"/>
    </row>
    <row r="29" spans="1:3" ht="15.75" customHeight="1">
      <c r="A29" s="60"/>
      <c r="B29" s="451"/>
      <c r="C29" s="499"/>
    </row>
    <row r="30" spans="1:3" ht="15" customHeight="1">
      <c r="A30" s="61"/>
      <c r="B30" s="440"/>
      <c r="C30" s="500"/>
    </row>
    <row r="31" spans="1:3" ht="15" customHeight="1" thickBot="1">
      <c r="A31" s="454"/>
      <c r="B31" s="455"/>
      <c r="C31" s="501"/>
    </row>
    <row r="34" spans="2:3" ht="12.75">
      <c r="B34" s="722"/>
      <c r="C34" s="722"/>
    </row>
    <row r="39" spans="1:3" ht="12.75">
      <c r="A39" s="29"/>
      <c r="B39" s="29"/>
      <c r="C39" s="721"/>
    </row>
    <row r="40" spans="1:3" ht="12" customHeight="1">
      <c r="A40" s="29"/>
      <c r="B40" s="29"/>
      <c r="C40" s="721"/>
    </row>
    <row r="41" spans="1:3" ht="14.25" customHeight="1">
      <c r="A41" s="720"/>
      <c r="B41" s="720"/>
      <c r="C41" s="29"/>
    </row>
    <row r="42" spans="1:3" ht="15.75">
      <c r="A42" s="503"/>
      <c r="B42" s="503"/>
      <c r="C42" s="502"/>
    </row>
    <row r="43" spans="1:3" ht="12.75">
      <c r="A43" s="29"/>
      <c r="B43" s="29"/>
      <c r="C43" s="224"/>
    </row>
    <row r="44" spans="1:3" ht="12.75">
      <c r="A44" s="17"/>
      <c r="B44" s="17"/>
      <c r="C44" s="238"/>
    </row>
    <row r="45" spans="1:3" ht="12.75">
      <c r="A45" s="17"/>
      <c r="B45" s="38"/>
      <c r="C45" s="38"/>
    </row>
    <row r="46" spans="1:3" ht="12.75">
      <c r="A46" s="67"/>
      <c r="B46" s="504"/>
      <c r="C46" s="29"/>
    </row>
    <row r="47" spans="1:3" ht="12.75">
      <c r="A47" s="67"/>
      <c r="B47" s="504"/>
      <c r="C47" s="29"/>
    </row>
    <row r="48" spans="1:3" ht="12.75">
      <c r="A48" s="67"/>
      <c r="B48" s="504"/>
      <c r="C48" s="29"/>
    </row>
    <row r="49" spans="1:3" ht="12.75">
      <c r="A49" s="67"/>
      <c r="B49" s="504"/>
      <c r="C49" s="29"/>
    </row>
    <row r="50" spans="1:3" ht="12.75">
      <c r="A50" s="17"/>
      <c r="B50" s="38"/>
      <c r="C50" s="38"/>
    </row>
    <row r="51" spans="1:3" ht="12.75">
      <c r="A51" s="67"/>
      <c r="B51" s="29"/>
      <c r="C51" s="29"/>
    </row>
    <row r="52" spans="1:3" ht="12.75">
      <c r="A52" s="17"/>
      <c r="B52" s="38"/>
      <c r="C52" s="38"/>
    </row>
    <row r="53" spans="1:3" ht="12.75">
      <c r="A53" s="17"/>
      <c r="B53" s="38"/>
      <c r="C53" s="38"/>
    </row>
    <row r="54" spans="1:3" ht="12.75">
      <c r="A54" s="67"/>
      <c r="B54" s="224"/>
      <c r="C54" s="29"/>
    </row>
    <row r="55" spans="1:3" ht="12.75">
      <c r="A55" s="67"/>
      <c r="B55" s="224"/>
      <c r="C55" s="29"/>
    </row>
    <row r="56" spans="1:3" ht="12.75">
      <c r="A56" s="505"/>
      <c r="B56" s="38"/>
      <c r="C56" s="38"/>
    </row>
    <row r="57" spans="1:3" ht="12.75">
      <c r="A57" s="67"/>
      <c r="B57" s="224"/>
      <c r="C57" s="29"/>
    </row>
    <row r="58" spans="1:3" ht="12.75">
      <c r="A58" s="17"/>
      <c r="B58" s="38"/>
      <c r="C58" s="38"/>
    </row>
    <row r="59" spans="1:3" ht="12.75">
      <c r="A59" s="67"/>
      <c r="B59" s="504"/>
      <c r="C59" s="29"/>
    </row>
    <row r="60" spans="1:3" ht="12.75">
      <c r="A60" s="67"/>
      <c r="B60" s="504"/>
      <c r="C60" s="506"/>
    </row>
    <row r="61" spans="1:3" ht="12.75">
      <c r="A61" s="67"/>
      <c r="B61" s="504"/>
      <c r="C61" s="506"/>
    </row>
    <row r="62" spans="1:3" ht="12.75">
      <c r="A62" s="29"/>
      <c r="B62" s="29"/>
      <c r="C62" s="29"/>
    </row>
    <row r="63" spans="1:3" ht="12.75">
      <c r="A63" s="29"/>
      <c r="B63" s="29"/>
      <c r="C63" s="29"/>
    </row>
    <row r="64" spans="1:3" ht="12.75">
      <c r="A64" s="29"/>
      <c r="B64" s="29"/>
      <c r="C64" s="29"/>
    </row>
    <row r="65" spans="1:3" ht="12.75">
      <c r="A65" s="29"/>
      <c r="B65" s="29"/>
      <c r="C65" s="29"/>
    </row>
    <row r="66" spans="1:3" ht="12.75">
      <c r="A66" s="29"/>
      <c r="B66" s="29"/>
      <c r="C66" s="29"/>
    </row>
    <row r="67" spans="1:3" ht="12.75">
      <c r="A67" s="29"/>
      <c r="B67" s="29"/>
      <c r="C67" s="29"/>
    </row>
    <row r="68" spans="1:3" ht="12.75">
      <c r="A68" s="29"/>
      <c r="B68" s="29"/>
      <c r="C68" s="29"/>
    </row>
    <row r="69" spans="1:3" ht="12.75">
      <c r="A69" s="29"/>
      <c r="B69" s="29"/>
      <c r="C69" s="29"/>
    </row>
    <row r="70" spans="1:3" ht="12.75">
      <c r="A70" s="29"/>
      <c r="B70" s="29"/>
      <c r="C70" s="29"/>
    </row>
    <row r="71" spans="1:3" ht="12.75">
      <c r="A71" s="29"/>
      <c r="B71" s="29"/>
      <c r="C71" s="29"/>
    </row>
    <row r="72" spans="1:3" ht="12.75">
      <c r="A72" s="29"/>
      <c r="B72" s="29"/>
      <c r="C72" s="29"/>
    </row>
    <row r="73" spans="1:3" ht="12.75">
      <c r="A73" s="29"/>
      <c r="B73" s="29"/>
      <c r="C73" s="29"/>
    </row>
    <row r="74" spans="1:3" ht="12.75">
      <c r="A74" s="29"/>
      <c r="B74" s="29"/>
      <c r="C74" s="29"/>
    </row>
    <row r="75" spans="1:3" ht="12.75">
      <c r="A75" s="29"/>
      <c r="B75" s="29"/>
      <c r="C75" s="29"/>
    </row>
    <row r="76" spans="1:3" ht="12.75">
      <c r="A76" s="29"/>
      <c r="B76" s="29"/>
      <c r="C76" s="29"/>
    </row>
    <row r="77" spans="1:3" ht="12.75">
      <c r="A77" s="29"/>
      <c r="B77" s="29"/>
      <c r="C77" s="29"/>
    </row>
    <row r="78" spans="1:3" ht="12.75">
      <c r="A78" s="29"/>
      <c r="B78" s="29"/>
      <c r="C78" s="29"/>
    </row>
  </sheetData>
  <mergeCells count="5">
    <mergeCell ref="B1:C3"/>
    <mergeCell ref="A41:B41"/>
    <mergeCell ref="C39:C40"/>
    <mergeCell ref="A4:C4"/>
    <mergeCell ref="B34:C34"/>
  </mergeCells>
  <printOptions/>
  <pageMargins left="0.984251968503937" right="0.984251968503937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7"/>
  <sheetViews>
    <sheetView tabSelected="1" workbookViewId="0" topLeftCell="A1">
      <selection activeCell="L4" sqref="L4"/>
    </sheetView>
  </sheetViews>
  <sheetFormatPr defaultColWidth="9.00390625" defaultRowHeight="12.75"/>
  <cols>
    <col min="1" max="1" width="3.375" style="0" customWidth="1"/>
    <col min="2" max="2" width="23.75390625" style="0" customWidth="1"/>
    <col min="3" max="3" width="17.875" style="0" customWidth="1"/>
    <col min="4" max="4" width="8.875" style="0" hidden="1" customWidth="1"/>
    <col min="5" max="5" width="16.125" style="0" customWidth="1"/>
    <col min="6" max="6" width="10.75390625" style="0" hidden="1" customWidth="1"/>
    <col min="7" max="7" width="16.125" style="0" customWidth="1"/>
    <col min="8" max="10" width="0.12890625" style="0" hidden="1" customWidth="1"/>
    <col min="11" max="11" width="16.25390625" style="0" customWidth="1"/>
    <col min="12" max="12" width="9.00390625" style="0" customWidth="1"/>
  </cols>
  <sheetData>
    <row r="1" spans="5:11" ht="12.75">
      <c r="E1" s="671"/>
      <c r="F1" s="671"/>
      <c r="G1" s="671"/>
      <c r="H1" s="671"/>
      <c r="I1" s="671"/>
      <c r="J1" s="671"/>
      <c r="K1" s="671"/>
    </row>
    <row r="2" spans="3:11" ht="21" customHeight="1">
      <c r="C2" s="723" t="s">
        <v>771</v>
      </c>
      <c r="D2" s="723"/>
      <c r="E2" s="723"/>
      <c r="F2" s="723"/>
      <c r="G2" s="723"/>
      <c r="H2" s="723"/>
      <c r="I2" s="723"/>
      <c r="J2" s="723"/>
      <c r="K2" s="723"/>
    </row>
    <row r="3" spans="3:11" ht="21" customHeight="1">
      <c r="C3" s="507"/>
      <c r="D3" s="507"/>
      <c r="E3" s="507"/>
      <c r="F3" s="507"/>
      <c r="G3" s="507"/>
      <c r="H3" s="507"/>
      <c r="I3" s="507"/>
      <c r="J3" s="507"/>
      <c r="K3" s="507"/>
    </row>
    <row r="4" spans="3:11" ht="12.75">
      <c r="C4" s="724"/>
      <c r="D4" s="724"/>
      <c r="E4" s="724"/>
      <c r="F4" s="724"/>
      <c r="G4" s="724"/>
      <c r="H4" s="724"/>
      <c r="I4" s="724"/>
      <c r="J4" s="724"/>
      <c r="K4" s="724"/>
    </row>
    <row r="5" spans="1:11" ht="28.5" customHeight="1">
      <c r="A5" s="725" t="s">
        <v>717</v>
      </c>
      <c r="B5" s="725"/>
      <c r="C5" s="725"/>
      <c r="D5" s="725"/>
      <c r="E5" s="725"/>
      <c r="F5" s="725"/>
      <c r="G5" s="725"/>
      <c r="H5" s="725"/>
      <c r="I5" s="725"/>
      <c r="J5" s="725"/>
      <c r="K5" s="725"/>
    </row>
    <row r="6" spans="1:11" ht="12.7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</row>
    <row r="7" spans="1:11" ht="39" customHeight="1">
      <c r="A7" s="731" t="s">
        <v>718</v>
      </c>
      <c r="B7" s="731" t="s">
        <v>711</v>
      </c>
      <c r="C7" s="726" t="s">
        <v>719</v>
      </c>
      <c r="D7" s="727"/>
      <c r="E7" s="733" t="s">
        <v>712</v>
      </c>
      <c r="F7" s="734"/>
      <c r="G7" s="726" t="s">
        <v>720</v>
      </c>
      <c r="H7" s="727"/>
      <c r="I7" s="508"/>
      <c r="J7" s="508"/>
      <c r="K7" s="730" t="s">
        <v>721</v>
      </c>
    </row>
    <row r="8" spans="1:11" ht="37.5" customHeight="1">
      <c r="A8" s="732"/>
      <c r="B8" s="732"/>
      <c r="C8" s="728"/>
      <c r="D8" s="729"/>
      <c r="E8" s="735"/>
      <c r="F8" s="736"/>
      <c r="G8" s="728"/>
      <c r="H8" s="729"/>
      <c r="I8" s="512"/>
      <c r="J8" s="512"/>
      <c r="K8" s="730"/>
    </row>
    <row r="9" spans="1:11" ht="14.25" customHeight="1">
      <c r="A9" s="510">
        <v>1</v>
      </c>
      <c r="B9" s="510">
        <v>2</v>
      </c>
      <c r="C9" s="511">
        <v>3</v>
      </c>
      <c r="D9" s="512"/>
      <c r="E9" s="513">
        <v>4</v>
      </c>
      <c r="F9" s="514"/>
      <c r="G9" s="415">
        <v>7</v>
      </c>
      <c r="H9" s="415"/>
      <c r="I9" s="415"/>
      <c r="J9" s="415"/>
      <c r="K9" s="509">
        <v>10</v>
      </c>
    </row>
    <row r="10" spans="1:11" ht="51">
      <c r="A10" s="10" t="s">
        <v>373</v>
      </c>
      <c r="B10" s="227" t="s">
        <v>722</v>
      </c>
      <c r="C10" s="10">
        <f>C12+C15+C17+C19+C24</f>
        <v>0</v>
      </c>
      <c r="D10" s="10">
        <f>D11+D12+D13+D14+D15+D16+D17+D18+D19+D20+D21+D22+D23</f>
        <v>18301</v>
      </c>
      <c r="E10" s="10">
        <f>E12+E15+E17+E19+E24</f>
        <v>294544</v>
      </c>
      <c r="F10" s="10">
        <f>F11+F12+F13+F14+F15+F16+F17+F18+F19+F20+F21+F22+F23</f>
        <v>419470</v>
      </c>
      <c r="G10" s="10">
        <f>G12+G15+G17+G19+G24</f>
        <v>279738</v>
      </c>
      <c r="H10" s="10">
        <f>H11+H12+H13+H14+H15+H16+H17+H18+H19+H20+H21+H22+H23</f>
        <v>424812</v>
      </c>
      <c r="I10" s="10"/>
      <c r="J10" s="10"/>
      <c r="K10" s="10">
        <f>K12+K15+K17+K19+K24</f>
        <v>14806</v>
      </c>
    </row>
    <row r="11" spans="1:11" ht="25.5" hidden="1">
      <c r="A11" s="11" t="s">
        <v>381</v>
      </c>
      <c r="B11" s="42" t="s">
        <v>723</v>
      </c>
      <c r="C11" s="11">
        <v>0</v>
      </c>
      <c r="D11" s="11">
        <v>5558</v>
      </c>
      <c r="E11" s="11">
        <v>0</v>
      </c>
      <c r="F11" s="11">
        <v>182220</v>
      </c>
      <c r="G11" s="11">
        <v>0</v>
      </c>
      <c r="H11" s="11">
        <v>181928</v>
      </c>
      <c r="I11" s="11"/>
      <c r="J11" s="11"/>
      <c r="K11" s="11">
        <f>C11+E11-G11</f>
        <v>0</v>
      </c>
    </row>
    <row r="12" spans="1:11" ht="25.5">
      <c r="A12" s="8" t="s">
        <v>381</v>
      </c>
      <c r="B12" s="42" t="s">
        <v>724</v>
      </c>
      <c r="C12" s="11">
        <v>0</v>
      </c>
      <c r="D12" s="11">
        <v>2200</v>
      </c>
      <c r="E12" s="11">
        <v>102013</v>
      </c>
      <c r="F12" s="11">
        <v>99450</v>
      </c>
      <c r="G12" s="11">
        <v>102013</v>
      </c>
      <c r="H12" s="11">
        <v>100550</v>
      </c>
      <c r="I12" s="11"/>
      <c r="J12" s="11"/>
      <c r="K12" s="11">
        <f>C12+E12-G12</f>
        <v>0</v>
      </c>
    </row>
    <row r="13" spans="1:11" ht="12.75" hidden="1">
      <c r="A13" s="8" t="s">
        <v>383</v>
      </c>
      <c r="B13" s="42" t="s">
        <v>725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/>
      <c r="J13" s="11"/>
      <c r="K13" s="11">
        <v>0</v>
      </c>
    </row>
    <row r="14" spans="1:11" ht="25.5" hidden="1">
      <c r="A14" s="8" t="s">
        <v>385</v>
      </c>
      <c r="B14" s="42" t="s">
        <v>726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/>
      <c r="J14" s="11"/>
      <c r="K14" s="11">
        <v>0</v>
      </c>
    </row>
    <row r="15" spans="1:11" ht="29.25" customHeight="1">
      <c r="A15" s="8">
        <v>2</v>
      </c>
      <c r="B15" s="42" t="s">
        <v>727</v>
      </c>
      <c r="C15" s="11">
        <v>0</v>
      </c>
      <c r="D15" s="11">
        <v>6009</v>
      </c>
      <c r="E15" s="11">
        <v>132411</v>
      </c>
      <c r="F15" s="11">
        <v>101000</v>
      </c>
      <c r="G15" s="11">
        <v>124000</v>
      </c>
      <c r="H15" s="11">
        <v>101000</v>
      </c>
      <c r="I15" s="11"/>
      <c r="J15" s="11"/>
      <c r="K15" s="11">
        <f>C15+E15-G15</f>
        <v>8411</v>
      </c>
    </row>
    <row r="16" spans="1:11" ht="25.5" hidden="1">
      <c r="A16" s="8" t="s">
        <v>425</v>
      </c>
      <c r="B16" s="42" t="s">
        <v>728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/>
      <c r="J16" s="11"/>
      <c r="K16" s="11">
        <v>0</v>
      </c>
    </row>
    <row r="17" spans="1:11" ht="27.75" customHeight="1">
      <c r="A17" s="8">
        <v>3</v>
      </c>
      <c r="B17" s="42" t="s">
        <v>729</v>
      </c>
      <c r="C17" s="11">
        <v>0</v>
      </c>
      <c r="D17" s="11">
        <v>0</v>
      </c>
      <c r="E17" s="11">
        <v>22055</v>
      </c>
      <c r="F17" s="11">
        <v>8100</v>
      </c>
      <c r="G17" s="11">
        <v>17660</v>
      </c>
      <c r="H17" s="11">
        <v>8100</v>
      </c>
      <c r="I17" s="11"/>
      <c r="J17" s="11"/>
      <c r="K17" s="11">
        <f>C17+E17-G17</f>
        <v>4395</v>
      </c>
    </row>
    <row r="18" spans="1:11" ht="12.75" hidden="1">
      <c r="A18" s="8" t="s">
        <v>390</v>
      </c>
      <c r="B18" s="42" t="s">
        <v>730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/>
      <c r="J18" s="11"/>
      <c r="K18" s="11">
        <v>0</v>
      </c>
    </row>
    <row r="19" spans="1:11" ht="20.25" customHeight="1">
      <c r="A19" s="8">
        <v>4</v>
      </c>
      <c r="B19" s="42" t="s">
        <v>731</v>
      </c>
      <c r="C19" s="11">
        <v>0</v>
      </c>
      <c r="D19" s="11">
        <v>4534</v>
      </c>
      <c r="E19" s="11">
        <v>13065</v>
      </c>
      <c r="F19" s="11">
        <v>5200</v>
      </c>
      <c r="G19" s="11">
        <v>11065</v>
      </c>
      <c r="H19" s="11">
        <v>9734</v>
      </c>
      <c r="I19" s="11"/>
      <c r="J19" s="11"/>
      <c r="K19" s="11">
        <f>C19+E19-G19</f>
        <v>2000</v>
      </c>
    </row>
    <row r="20" spans="1:11" ht="27" customHeight="1" hidden="1">
      <c r="A20" s="8" t="s">
        <v>732</v>
      </c>
      <c r="B20" s="42" t="s">
        <v>733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/>
      <c r="J20" s="11"/>
      <c r="K20" s="11">
        <v>0</v>
      </c>
    </row>
    <row r="21" spans="1:11" ht="25.5" hidden="1">
      <c r="A21" s="8" t="s">
        <v>425</v>
      </c>
      <c r="B21" s="42" t="s">
        <v>423</v>
      </c>
      <c r="C21" s="11">
        <v>0</v>
      </c>
      <c r="D21" s="11">
        <v>0</v>
      </c>
      <c r="E21" s="11">
        <v>15000</v>
      </c>
      <c r="F21" s="11">
        <v>23500</v>
      </c>
      <c r="G21" s="11">
        <v>15000</v>
      </c>
      <c r="H21" s="11">
        <v>23500</v>
      </c>
      <c r="I21" s="11"/>
      <c r="J21" s="11"/>
      <c r="K21" s="11">
        <f>C21+E21-G21</f>
        <v>0</v>
      </c>
    </row>
    <row r="22" spans="1:11" ht="25.5" hidden="1">
      <c r="A22" s="8" t="s">
        <v>734</v>
      </c>
      <c r="B22" s="42" t="s">
        <v>735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/>
      <c r="J22" s="11"/>
      <c r="K22" s="11">
        <v>0</v>
      </c>
    </row>
    <row r="23" spans="1:11" ht="26.25" customHeight="1" hidden="1">
      <c r="A23" s="8" t="s">
        <v>426</v>
      </c>
      <c r="B23" s="42" t="s">
        <v>736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/>
      <c r="J23" s="11"/>
      <c r="K23" s="11">
        <f>E23-G23</f>
        <v>0</v>
      </c>
    </row>
    <row r="24" spans="1:11" ht="29.25" customHeight="1">
      <c r="A24" s="8">
        <v>5</v>
      </c>
      <c r="B24" s="42" t="s">
        <v>423</v>
      </c>
      <c r="C24" s="11">
        <v>0</v>
      </c>
      <c r="D24" s="11"/>
      <c r="E24" s="11">
        <v>25000</v>
      </c>
      <c r="F24" s="11"/>
      <c r="G24" s="11">
        <v>25000</v>
      </c>
      <c r="H24" s="11"/>
      <c r="I24" s="11"/>
      <c r="J24" s="11"/>
      <c r="K24" s="11">
        <f>C24+E24-G24</f>
        <v>0</v>
      </c>
    </row>
    <row r="27" ht="12.75">
      <c r="E27" t="s">
        <v>737</v>
      </c>
    </row>
  </sheetData>
  <mergeCells count="10">
    <mergeCell ref="G7:H8"/>
    <mergeCell ref="K7:K8"/>
    <mergeCell ref="A7:A8"/>
    <mergeCell ref="B7:B8"/>
    <mergeCell ref="C7:D8"/>
    <mergeCell ref="E7:F8"/>
    <mergeCell ref="E1:K1"/>
    <mergeCell ref="C2:K2"/>
    <mergeCell ref="C4:K4"/>
    <mergeCell ref="A5:K5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61"/>
  <sheetViews>
    <sheetView zoomScaleSheetLayoutView="75" workbookViewId="0" topLeftCell="D1">
      <selection activeCell="H1" sqref="H1:J1"/>
    </sheetView>
  </sheetViews>
  <sheetFormatPr defaultColWidth="9.00390625" defaultRowHeight="12.75"/>
  <cols>
    <col min="1" max="1" width="6.00390625" style="0" customWidth="1"/>
    <col min="2" max="2" width="4.75390625" style="0" customWidth="1"/>
    <col min="3" max="3" width="30.125" style="0" customWidth="1"/>
    <col min="4" max="4" width="14.625" style="0" customWidth="1"/>
    <col min="5" max="5" width="12.625" style="0" customWidth="1"/>
    <col min="6" max="6" width="12.75390625" style="0" customWidth="1"/>
    <col min="7" max="7" width="12.375" style="0" customWidth="1"/>
    <col min="8" max="8" width="12.00390625" style="0" customWidth="1"/>
    <col min="9" max="9" width="10.625" style="0" customWidth="1"/>
    <col min="10" max="10" width="11.00390625" style="0" customWidth="1"/>
  </cols>
  <sheetData>
    <row r="1" spans="8:10" ht="17.25" customHeight="1">
      <c r="H1" s="545" t="s">
        <v>763</v>
      </c>
      <c r="I1" s="545"/>
      <c r="J1" s="545"/>
    </row>
    <row r="2" spans="2:17" ht="18.75" customHeight="1" thickBot="1">
      <c r="B2" s="546" t="s">
        <v>484</v>
      </c>
      <c r="C2" s="546"/>
      <c r="D2" s="546"/>
      <c r="E2" s="546"/>
      <c r="F2" s="546"/>
      <c r="G2" s="546"/>
      <c r="H2" s="546"/>
      <c r="I2" s="546"/>
      <c r="J2" s="546"/>
      <c r="K2" s="554"/>
      <c r="L2" s="554"/>
      <c r="M2" s="554"/>
      <c r="N2" s="554"/>
      <c r="O2" s="554"/>
      <c r="P2" s="554"/>
      <c r="Q2" s="554"/>
    </row>
    <row r="3" spans="2:10" ht="19.5" customHeight="1" hidden="1" thickBot="1">
      <c r="B3" s="115"/>
      <c r="C3" s="546"/>
      <c r="D3" s="546"/>
      <c r="E3" s="546"/>
      <c r="F3" s="546"/>
      <c r="G3" s="546"/>
      <c r="H3" s="546"/>
      <c r="I3" s="546"/>
      <c r="J3" s="546"/>
    </row>
    <row r="4" spans="1:10" ht="14.25" customHeight="1">
      <c r="A4" s="590" t="s">
        <v>164</v>
      </c>
      <c r="B4" s="588" t="s">
        <v>270</v>
      </c>
      <c r="C4" s="543" t="s">
        <v>165</v>
      </c>
      <c r="D4" s="543" t="s">
        <v>0</v>
      </c>
      <c r="E4" s="594" t="s">
        <v>166</v>
      </c>
      <c r="F4" s="595"/>
      <c r="G4" s="550" t="s">
        <v>483</v>
      </c>
      <c r="H4" s="549" t="s">
        <v>167</v>
      </c>
      <c r="I4" s="549"/>
      <c r="J4" s="549"/>
    </row>
    <row r="5" spans="1:10" ht="9" customHeight="1">
      <c r="A5" s="591"/>
      <c r="B5" s="589"/>
      <c r="C5" s="544"/>
      <c r="D5" s="544"/>
      <c r="E5" s="547" t="s">
        <v>18</v>
      </c>
      <c r="F5" s="592" t="s">
        <v>19</v>
      </c>
      <c r="G5" s="551"/>
      <c r="H5" s="549"/>
      <c r="I5" s="549"/>
      <c r="J5" s="549"/>
    </row>
    <row r="6" spans="1:10" ht="6" customHeight="1">
      <c r="A6" s="591"/>
      <c r="B6" s="589"/>
      <c r="C6" s="544"/>
      <c r="D6" s="544"/>
      <c r="E6" s="548"/>
      <c r="F6" s="593"/>
      <c r="G6" s="551"/>
      <c r="H6" s="549"/>
      <c r="I6" s="549"/>
      <c r="J6" s="549"/>
    </row>
    <row r="7" spans="1:10" ht="19.5" customHeight="1" thickBot="1">
      <c r="A7" s="591"/>
      <c r="B7" s="589"/>
      <c r="C7" s="544"/>
      <c r="D7" s="596"/>
      <c r="E7" s="548"/>
      <c r="F7" s="593"/>
      <c r="G7" s="542"/>
      <c r="H7" s="102" t="s">
        <v>168</v>
      </c>
      <c r="I7" s="102" t="s">
        <v>169</v>
      </c>
      <c r="J7" s="102" t="s">
        <v>170</v>
      </c>
    </row>
    <row r="8" spans="1:10" ht="14.25" customHeight="1" thickBot="1">
      <c r="A8" s="116">
        <v>1</v>
      </c>
      <c r="B8" s="117">
        <v>2</v>
      </c>
      <c r="C8" s="118">
        <v>3</v>
      </c>
      <c r="D8" s="118">
        <v>5</v>
      </c>
      <c r="E8" s="118"/>
      <c r="F8" s="118"/>
      <c r="G8" s="118">
        <v>5</v>
      </c>
      <c r="H8" s="119">
        <v>6</v>
      </c>
      <c r="I8" s="119">
        <v>7</v>
      </c>
      <c r="J8" s="119">
        <v>8</v>
      </c>
    </row>
    <row r="9" spans="1:13" ht="15.75" customHeight="1">
      <c r="A9" s="179" t="s">
        <v>272</v>
      </c>
      <c r="B9" s="180"/>
      <c r="C9" s="152" t="s">
        <v>171</v>
      </c>
      <c r="D9" s="152">
        <f aca="true" t="shared" si="0" ref="D9:J9">D10+D12</f>
        <v>41500</v>
      </c>
      <c r="E9" s="152">
        <f t="shared" si="0"/>
        <v>0</v>
      </c>
      <c r="F9" s="152">
        <f t="shared" si="0"/>
        <v>0</v>
      </c>
      <c r="G9" s="152">
        <f t="shared" si="0"/>
        <v>41500</v>
      </c>
      <c r="H9" s="152">
        <f t="shared" si="0"/>
        <v>40000</v>
      </c>
      <c r="I9" s="152">
        <f t="shared" si="0"/>
        <v>0</v>
      </c>
      <c r="J9" s="152">
        <f t="shared" si="0"/>
        <v>1500</v>
      </c>
      <c r="M9" s="69"/>
    </row>
    <row r="10" spans="1:12" ht="21.75" customHeight="1">
      <c r="A10" s="181" t="s">
        <v>277</v>
      </c>
      <c r="B10" s="164"/>
      <c r="C10" s="165" t="s">
        <v>174</v>
      </c>
      <c r="D10" s="163">
        <f>D11</f>
        <v>40000</v>
      </c>
      <c r="E10" s="163">
        <f aca="true" t="shared" si="1" ref="E10:J10">E11</f>
        <v>0</v>
      </c>
      <c r="F10" s="163">
        <f t="shared" si="1"/>
        <v>0</v>
      </c>
      <c r="G10" s="163">
        <f t="shared" si="1"/>
        <v>40000</v>
      </c>
      <c r="H10" s="163">
        <f t="shared" si="1"/>
        <v>40000</v>
      </c>
      <c r="I10" s="162">
        <f t="shared" si="1"/>
        <v>0</v>
      </c>
      <c r="J10" s="162">
        <f t="shared" si="1"/>
        <v>0</v>
      </c>
      <c r="L10" s="259"/>
    </row>
    <row r="11" spans="1:10" ht="14.25" customHeight="1">
      <c r="A11" s="120"/>
      <c r="B11" s="9" t="s">
        <v>280</v>
      </c>
      <c r="C11" s="42" t="s">
        <v>173</v>
      </c>
      <c r="D11" s="11">
        <v>40000</v>
      </c>
      <c r="E11" s="11">
        <v>0</v>
      </c>
      <c r="F11" s="11">
        <v>0</v>
      </c>
      <c r="G11" s="11">
        <f>D11+E11-F11</f>
        <v>40000</v>
      </c>
      <c r="H11" s="11">
        <f>G11</f>
        <v>40000</v>
      </c>
      <c r="I11" s="103">
        <v>0</v>
      </c>
      <c r="J11" s="103">
        <v>0</v>
      </c>
    </row>
    <row r="12" spans="1:19" s="200" customFormat="1" ht="15.75" customHeight="1">
      <c r="A12" s="181" t="s">
        <v>366</v>
      </c>
      <c r="B12" s="164"/>
      <c r="C12" s="165" t="s">
        <v>363</v>
      </c>
      <c r="D12" s="163">
        <f aca="true" t="shared" si="2" ref="D12:J12">D13</f>
        <v>1500</v>
      </c>
      <c r="E12" s="163">
        <f t="shared" si="2"/>
        <v>0</v>
      </c>
      <c r="F12" s="163">
        <f t="shared" si="2"/>
        <v>0</v>
      </c>
      <c r="G12" s="163">
        <f t="shared" si="2"/>
        <v>1500</v>
      </c>
      <c r="H12" s="163">
        <f t="shared" si="2"/>
        <v>0</v>
      </c>
      <c r="I12" s="162">
        <f t="shared" si="2"/>
        <v>0</v>
      </c>
      <c r="J12" s="162">
        <f t="shared" si="2"/>
        <v>1500</v>
      </c>
      <c r="K12" s="259"/>
      <c r="L12" s="259"/>
      <c r="M12" s="259"/>
      <c r="N12" s="259"/>
      <c r="O12" s="259"/>
      <c r="P12" s="259"/>
      <c r="Q12" s="259"/>
      <c r="R12" s="259"/>
      <c r="S12" s="259"/>
    </row>
    <row r="13" spans="1:10" ht="22.5" customHeight="1">
      <c r="A13" s="120"/>
      <c r="B13" s="9" t="s">
        <v>321</v>
      </c>
      <c r="C13" s="42" t="s">
        <v>452</v>
      </c>
      <c r="D13" s="11">
        <v>1500</v>
      </c>
      <c r="E13" s="11">
        <v>0</v>
      </c>
      <c r="F13" s="11">
        <v>0</v>
      </c>
      <c r="G13" s="11">
        <f>D13+E13-F13</f>
        <v>1500</v>
      </c>
      <c r="H13" s="11">
        <v>0</v>
      </c>
      <c r="I13" s="103">
        <v>0</v>
      </c>
      <c r="J13" s="103">
        <f>G13</f>
        <v>1500</v>
      </c>
    </row>
    <row r="14" spans="1:10" ht="18" customHeight="1">
      <c r="A14" s="130" t="s">
        <v>294</v>
      </c>
      <c r="B14" s="600"/>
      <c r="C14" s="79" t="s">
        <v>175</v>
      </c>
      <c r="D14" s="79">
        <f>D15+D17</f>
        <v>149148</v>
      </c>
      <c r="E14" s="79">
        <f>E15+E17</f>
        <v>0</v>
      </c>
      <c r="F14" s="79">
        <f>F15+F17</f>
        <v>0</v>
      </c>
      <c r="G14" s="79">
        <f>D14+E14-F14</f>
        <v>149148</v>
      </c>
      <c r="H14" s="79">
        <f>H15+H17</f>
        <v>0</v>
      </c>
      <c r="I14" s="79">
        <f>I15+I17</f>
        <v>149148</v>
      </c>
      <c r="J14" s="79">
        <f>J15+J17</f>
        <v>0</v>
      </c>
    </row>
    <row r="15" spans="1:10" ht="17.25" customHeight="1">
      <c r="A15" s="182" t="s">
        <v>96</v>
      </c>
      <c r="B15" s="600"/>
      <c r="C15" s="163" t="s">
        <v>95</v>
      </c>
      <c r="D15" s="163">
        <f>D16</f>
        <v>137048</v>
      </c>
      <c r="E15" s="163">
        <f aca="true" t="shared" si="3" ref="E15:J15">E16</f>
        <v>0</v>
      </c>
      <c r="F15" s="163">
        <f t="shared" si="3"/>
        <v>0</v>
      </c>
      <c r="G15" s="163">
        <f t="shared" si="3"/>
        <v>137048</v>
      </c>
      <c r="H15" s="163">
        <f t="shared" si="3"/>
        <v>0</v>
      </c>
      <c r="I15" s="162">
        <f t="shared" si="3"/>
        <v>137048</v>
      </c>
      <c r="J15" s="162">
        <f t="shared" si="3"/>
        <v>0</v>
      </c>
    </row>
    <row r="16" spans="1:10" ht="15.75" customHeight="1">
      <c r="A16" s="14"/>
      <c r="B16" s="9" t="s">
        <v>324</v>
      </c>
      <c r="C16" s="11" t="s">
        <v>176</v>
      </c>
      <c r="D16" s="11">
        <v>137048</v>
      </c>
      <c r="E16" s="11">
        <v>0</v>
      </c>
      <c r="F16" s="213">
        <v>0</v>
      </c>
      <c r="G16" s="11">
        <f>D16+E16-F16</f>
        <v>137048</v>
      </c>
      <c r="H16" s="11">
        <v>0</v>
      </c>
      <c r="I16" s="103">
        <f>G16</f>
        <v>137048</v>
      </c>
      <c r="J16" s="103">
        <v>0</v>
      </c>
    </row>
    <row r="17" spans="1:10" ht="15" customHeight="1">
      <c r="A17" s="182" t="s">
        <v>295</v>
      </c>
      <c r="B17" s="183"/>
      <c r="C17" s="163" t="s">
        <v>296</v>
      </c>
      <c r="D17" s="163">
        <f>D18+D19</f>
        <v>12100</v>
      </c>
      <c r="E17" s="163">
        <f aca="true" t="shared" si="4" ref="E17:J17">E19+E18</f>
        <v>0</v>
      </c>
      <c r="F17" s="163">
        <f t="shared" si="4"/>
        <v>0</v>
      </c>
      <c r="G17" s="163">
        <f t="shared" si="4"/>
        <v>12100</v>
      </c>
      <c r="H17" s="163">
        <f t="shared" si="4"/>
        <v>0</v>
      </c>
      <c r="I17" s="163">
        <f t="shared" si="4"/>
        <v>12100</v>
      </c>
      <c r="J17" s="163">
        <f t="shared" si="4"/>
        <v>0</v>
      </c>
    </row>
    <row r="18" spans="1:10" ht="15.75" customHeight="1">
      <c r="A18" s="108"/>
      <c r="B18" s="9" t="s">
        <v>314</v>
      </c>
      <c r="C18" s="15" t="s">
        <v>288</v>
      </c>
      <c r="D18" s="15">
        <v>500</v>
      </c>
      <c r="E18" s="11">
        <v>0</v>
      </c>
      <c r="F18" s="11">
        <v>0</v>
      </c>
      <c r="G18" s="11">
        <f>D18+E18-F18</f>
        <v>500</v>
      </c>
      <c r="H18" s="15">
        <v>0</v>
      </c>
      <c r="I18" s="15">
        <f>G18</f>
        <v>500</v>
      </c>
      <c r="J18" s="15">
        <v>0</v>
      </c>
    </row>
    <row r="19" spans="1:10" ht="15.75" customHeight="1">
      <c r="A19" s="14"/>
      <c r="B19" s="9" t="s">
        <v>280</v>
      </c>
      <c r="C19" s="11" t="s">
        <v>281</v>
      </c>
      <c r="D19" s="11">
        <v>11600</v>
      </c>
      <c r="E19" s="11">
        <v>0</v>
      </c>
      <c r="F19" s="11">
        <v>0</v>
      </c>
      <c r="G19" s="11">
        <f>D19+E19-F19</f>
        <v>11600</v>
      </c>
      <c r="H19" s="11">
        <v>0</v>
      </c>
      <c r="I19" s="103">
        <f>G19</f>
        <v>11600</v>
      </c>
      <c r="J19" s="103">
        <v>0</v>
      </c>
    </row>
    <row r="20" spans="1:10" ht="18" customHeight="1">
      <c r="A20" s="130" t="s">
        <v>28</v>
      </c>
      <c r="B20" s="184"/>
      <c r="C20" s="79" t="s">
        <v>177</v>
      </c>
      <c r="D20" s="79">
        <f>D21</f>
        <v>7060712</v>
      </c>
      <c r="E20" s="79">
        <f aca="true" t="shared" si="5" ref="E20:J20">E21</f>
        <v>827545</v>
      </c>
      <c r="F20" s="79">
        <f t="shared" si="5"/>
        <v>353927</v>
      </c>
      <c r="G20" s="79">
        <f t="shared" si="5"/>
        <v>7534330</v>
      </c>
      <c r="H20" s="79">
        <f t="shared" si="5"/>
        <v>0</v>
      </c>
      <c r="I20" s="78">
        <f t="shared" si="5"/>
        <v>7484330</v>
      </c>
      <c r="J20" s="78">
        <f t="shared" si="5"/>
        <v>50000</v>
      </c>
    </row>
    <row r="21" spans="1:10" ht="16.5" customHeight="1">
      <c r="A21" s="182" t="s">
        <v>30</v>
      </c>
      <c r="B21" s="183"/>
      <c r="C21" s="163" t="s">
        <v>178</v>
      </c>
      <c r="D21" s="163">
        <f aca="true" t="shared" si="6" ref="D21:J21">D22+D23+D24+D25+D26+D27+D28+D29+D30+D31+D32+D33+D34+D35+D36+D37+D38+D39+D40+D41</f>
        <v>7060712</v>
      </c>
      <c r="E21" s="163">
        <f t="shared" si="6"/>
        <v>827545</v>
      </c>
      <c r="F21" s="163">
        <f t="shared" si="6"/>
        <v>353927</v>
      </c>
      <c r="G21" s="163">
        <f t="shared" si="6"/>
        <v>7534330</v>
      </c>
      <c r="H21" s="163">
        <f t="shared" si="6"/>
        <v>0</v>
      </c>
      <c r="I21" s="163">
        <f t="shared" si="6"/>
        <v>7484330</v>
      </c>
      <c r="J21" s="163">
        <f t="shared" si="6"/>
        <v>50000</v>
      </c>
    </row>
    <row r="22" spans="1:10" s="18" customFormat="1" ht="15" customHeight="1">
      <c r="A22" s="121"/>
      <c r="B22" s="104" t="s">
        <v>321</v>
      </c>
      <c r="C22" s="98" t="s">
        <v>504</v>
      </c>
      <c r="D22" s="15">
        <v>50000</v>
      </c>
      <c r="E22" s="15">
        <v>0</v>
      </c>
      <c r="F22" s="15">
        <v>0</v>
      </c>
      <c r="G22" s="15">
        <f>D22+E22-F22</f>
        <v>50000</v>
      </c>
      <c r="H22" s="15">
        <v>0</v>
      </c>
      <c r="I22" s="15">
        <v>0</v>
      </c>
      <c r="J22" s="212">
        <f>G22</f>
        <v>50000</v>
      </c>
    </row>
    <row r="23" spans="1:10" s="18" customFormat="1" ht="15.75" customHeight="1">
      <c r="A23" s="121"/>
      <c r="B23" s="104" t="s">
        <v>327</v>
      </c>
      <c r="C23" s="11" t="s">
        <v>357</v>
      </c>
      <c r="D23" s="15">
        <v>4000</v>
      </c>
      <c r="E23" s="15">
        <v>0</v>
      </c>
      <c r="F23" s="15">
        <v>0</v>
      </c>
      <c r="G23" s="15">
        <f aca="true" t="shared" si="7" ref="G23:G39">D23+E23-F23</f>
        <v>4000</v>
      </c>
      <c r="H23" s="15">
        <v>0</v>
      </c>
      <c r="I23" s="103">
        <f aca="true" t="shared" si="8" ref="I23:I39">G23</f>
        <v>4000</v>
      </c>
      <c r="J23" s="15">
        <v>0</v>
      </c>
    </row>
    <row r="24" spans="1:10" ht="14.25" customHeight="1">
      <c r="A24" s="597"/>
      <c r="B24" s="9" t="s">
        <v>282</v>
      </c>
      <c r="C24" s="42" t="s">
        <v>461</v>
      </c>
      <c r="D24" s="11">
        <v>304950</v>
      </c>
      <c r="E24" s="11">
        <v>0</v>
      </c>
      <c r="F24" s="11">
        <v>0</v>
      </c>
      <c r="G24" s="15">
        <f t="shared" si="7"/>
        <v>304950</v>
      </c>
      <c r="H24" s="11">
        <v>0</v>
      </c>
      <c r="I24" s="103">
        <f t="shared" si="8"/>
        <v>304950</v>
      </c>
      <c r="J24" s="103">
        <v>0</v>
      </c>
    </row>
    <row r="25" spans="1:10" ht="13.5" customHeight="1">
      <c r="A25" s="597"/>
      <c r="B25" s="9" t="s">
        <v>284</v>
      </c>
      <c r="C25" s="42" t="s">
        <v>172</v>
      </c>
      <c r="D25" s="11">
        <v>28244</v>
      </c>
      <c r="E25" s="11">
        <v>0</v>
      </c>
      <c r="F25" s="11">
        <v>0</v>
      </c>
      <c r="G25" s="15">
        <f t="shared" si="7"/>
        <v>28244</v>
      </c>
      <c r="H25" s="11">
        <v>0</v>
      </c>
      <c r="I25" s="103">
        <f t="shared" si="8"/>
        <v>28244</v>
      </c>
      <c r="J25" s="103">
        <v>0</v>
      </c>
    </row>
    <row r="26" spans="1:10" ht="13.5" customHeight="1">
      <c r="A26" s="597"/>
      <c r="B26" s="114" t="s">
        <v>285</v>
      </c>
      <c r="C26" s="42" t="s">
        <v>179</v>
      </c>
      <c r="D26" s="11">
        <v>58474</v>
      </c>
      <c r="E26" s="11">
        <v>0</v>
      </c>
      <c r="F26" s="11">
        <v>0</v>
      </c>
      <c r="G26" s="15">
        <f t="shared" si="7"/>
        <v>58474</v>
      </c>
      <c r="H26" s="11">
        <v>0</v>
      </c>
      <c r="I26" s="103">
        <f t="shared" si="8"/>
        <v>58474</v>
      </c>
      <c r="J26" s="103">
        <v>0</v>
      </c>
    </row>
    <row r="27" spans="1:10" ht="13.5" customHeight="1">
      <c r="A27" s="597"/>
      <c r="B27" s="114" t="s">
        <v>500</v>
      </c>
      <c r="C27" s="42" t="s">
        <v>501</v>
      </c>
      <c r="D27" s="11">
        <v>5000</v>
      </c>
      <c r="E27" s="11">
        <v>0</v>
      </c>
      <c r="F27" s="11">
        <v>0</v>
      </c>
      <c r="G27" s="15">
        <f t="shared" si="7"/>
        <v>5000</v>
      </c>
      <c r="H27" s="11">
        <v>0</v>
      </c>
      <c r="I27" s="103">
        <f t="shared" si="8"/>
        <v>5000</v>
      </c>
      <c r="J27" s="103">
        <v>0</v>
      </c>
    </row>
    <row r="28" spans="1:10" ht="12.75" customHeight="1">
      <c r="A28" s="597"/>
      <c r="B28" s="114" t="s">
        <v>286</v>
      </c>
      <c r="C28" s="42" t="s">
        <v>287</v>
      </c>
      <c r="D28" s="11">
        <v>8080</v>
      </c>
      <c r="E28" s="11">
        <v>0</v>
      </c>
      <c r="F28" s="11">
        <v>0</v>
      </c>
      <c r="G28" s="15">
        <f t="shared" si="7"/>
        <v>8080</v>
      </c>
      <c r="H28" s="11">
        <v>0</v>
      </c>
      <c r="I28" s="103">
        <f t="shared" si="8"/>
        <v>8080</v>
      </c>
      <c r="J28" s="103">
        <v>0</v>
      </c>
    </row>
    <row r="29" spans="1:10" ht="14.25" customHeight="1">
      <c r="A29" s="120"/>
      <c r="B29" s="9" t="s">
        <v>314</v>
      </c>
      <c r="C29" s="98" t="s">
        <v>288</v>
      </c>
      <c r="D29" s="15">
        <v>200000</v>
      </c>
      <c r="E29" s="11">
        <v>0</v>
      </c>
      <c r="F29" s="11">
        <v>0</v>
      </c>
      <c r="G29" s="15">
        <f t="shared" si="7"/>
        <v>200000</v>
      </c>
      <c r="H29" s="11">
        <v>0</v>
      </c>
      <c r="I29" s="103">
        <f t="shared" si="8"/>
        <v>200000</v>
      </c>
      <c r="J29" s="103">
        <v>0</v>
      </c>
    </row>
    <row r="30" spans="1:10" ht="12.75" customHeight="1">
      <c r="A30" s="120"/>
      <c r="B30" s="9" t="s">
        <v>299</v>
      </c>
      <c r="C30" s="98" t="s">
        <v>289</v>
      </c>
      <c r="D30" s="15">
        <v>30000</v>
      </c>
      <c r="E30" s="11">
        <v>0</v>
      </c>
      <c r="F30" s="11">
        <v>0</v>
      </c>
      <c r="G30" s="15">
        <f t="shared" si="7"/>
        <v>30000</v>
      </c>
      <c r="H30" s="11">
        <v>0</v>
      </c>
      <c r="I30" s="103">
        <f t="shared" si="8"/>
        <v>30000</v>
      </c>
      <c r="J30" s="103">
        <v>0</v>
      </c>
    </row>
    <row r="31" spans="1:10" ht="13.5" customHeight="1">
      <c r="A31" s="120"/>
      <c r="B31" s="9" t="s">
        <v>335</v>
      </c>
      <c r="C31" s="98" t="s">
        <v>290</v>
      </c>
      <c r="D31" s="15">
        <v>105000</v>
      </c>
      <c r="E31" s="11">
        <v>0</v>
      </c>
      <c r="F31" s="11">
        <v>14547</v>
      </c>
      <c r="G31" s="15">
        <f t="shared" si="7"/>
        <v>90453</v>
      </c>
      <c r="H31" s="11">
        <v>0</v>
      </c>
      <c r="I31" s="103">
        <f t="shared" si="8"/>
        <v>90453</v>
      </c>
      <c r="J31" s="103">
        <v>0</v>
      </c>
    </row>
    <row r="32" spans="1:10" ht="14.25" customHeight="1">
      <c r="A32" s="120"/>
      <c r="B32" s="9" t="s">
        <v>280</v>
      </c>
      <c r="C32" s="98" t="s">
        <v>281</v>
      </c>
      <c r="D32" s="15">
        <v>330548</v>
      </c>
      <c r="E32" s="11">
        <v>0</v>
      </c>
      <c r="F32" s="11">
        <v>0</v>
      </c>
      <c r="G32" s="15">
        <f t="shared" si="7"/>
        <v>330548</v>
      </c>
      <c r="H32" s="11">
        <v>0</v>
      </c>
      <c r="I32" s="103">
        <f t="shared" si="8"/>
        <v>330548</v>
      </c>
      <c r="J32" s="103">
        <v>0</v>
      </c>
    </row>
    <row r="33" spans="1:10" ht="14.25" customHeight="1">
      <c r="A33" s="120"/>
      <c r="B33" s="9" t="s">
        <v>502</v>
      </c>
      <c r="C33" s="98" t="s">
        <v>503</v>
      </c>
      <c r="D33" s="15">
        <v>3500</v>
      </c>
      <c r="E33" s="11">
        <v>0</v>
      </c>
      <c r="F33" s="11">
        <v>0</v>
      </c>
      <c r="G33" s="15">
        <f t="shared" si="7"/>
        <v>3500</v>
      </c>
      <c r="H33" s="11">
        <v>0</v>
      </c>
      <c r="I33" s="103">
        <f t="shared" si="8"/>
        <v>3500</v>
      </c>
      <c r="J33" s="103">
        <v>0</v>
      </c>
    </row>
    <row r="34" spans="1:10" ht="14.25" customHeight="1">
      <c r="A34" s="120"/>
      <c r="B34" s="9" t="s">
        <v>315</v>
      </c>
      <c r="C34" s="98" t="s">
        <v>291</v>
      </c>
      <c r="D34" s="15">
        <v>1000</v>
      </c>
      <c r="E34" s="11">
        <v>0</v>
      </c>
      <c r="F34" s="11">
        <v>0</v>
      </c>
      <c r="G34" s="15">
        <f t="shared" si="7"/>
        <v>1000</v>
      </c>
      <c r="H34" s="11">
        <v>0</v>
      </c>
      <c r="I34" s="103">
        <f t="shared" si="8"/>
        <v>1000</v>
      </c>
      <c r="J34" s="103">
        <v>0</v>
      </c>
    </row>
    <row r="35" spans="1:10" ht="13.5" customHeight="1">
      <c r="A35" s="120"/>
      <c r="B35" s="9" t="s">
        <v>341</v>
      </c>
      <c r="C35" s="98" t="s">
        <v>292</v>
      </c>
      <c r="D35" s="15">
        <v>2000</v>
      </c>
      <c r="E35" s="11">
        <v>0</v>
      </c>
      <c r="F35" s="11">
        <v>0</v>
      </c>
      <c r="G35" s="15">
        <f t="shared" si="7"/>
        <v>2000</v>
      </c>
      <c r="H35" s="11">
        <v>0</v>
      </c>
      <c r="I35" s="103">
        <f t="shared" si="8"/>
        <v>2000</v>
      </c>
      <c r="J35" s="103">
        <v>0</v>
      </c>
    </row>
    <row r="36" spans="1:10" ht="12" customHeight="1">
      <c r="A36" s="120"/>
      <c r="B36" s="9" t="s">
        <v>316</v>
      </c>
      <c r="C36" s="98" t="s">
        <v>293</v>
      </c>
      <c r="D36" s="15">
        <v>10046</v>
      </c>
      <c r="E36" s="11">
        <v>0</v>
      </c>
      <c r="F36" s="11">
        <v>0</v>
      </c>
      <c r="G36" s="15">
        <f t="shared" si="7"/>
        <v>10046</v>
      </c>
      <c r="H36" s="11">
        <v>0</v>
      </c>
      <c r="I36" s="103">
        <f t="shared" si="8"/>
        <v>10046</v>
      </c>
      <c r="J36" s="103">
        <v>0</v>
      </c>
    </row>
    <row r="37" spans="1:10" ht="12.75" customHeight="1">
      <c r="A37" s="120"/>
      <c r="B37" s="9" t="s">
        <v>300</v>
      </c>
      <c r="C37" s="98" t="s">
        <v>301</v>
      </c>
      <c r="D37" s="15">
        <v>9158</v>
      </c>
      <c r="E37" s="11">
        <v>0</v>
      </c>
      <c r="F37" s="11">
        <v>0</v>
      </c>
      <c r="G37" s="15">
        <f t="shared" si="7"/>
        <v>9158</v>
      </c>
      <c r="H37" s="11">
        <v>0</v>
      </c>
      <c r="I37" s="103">
        <f t="shared" si="8"/>
        <v>9158</v>
      </c>
      <c r="J37" s="103">
        <v>0</v>
      </c>
    </row>
    <row r="38" spans="1:10" ht="15" customHeight="1">
      <c r="A38" s="120"/>
      <c r="B38" s="9" t="s">
        <v>343</v>
      </c>
      <c r="C38" s="42" t="s">
        <v>183</v>
      </c>
      <c r="D38" s="15">
        <v>3012728</v>
      </c>
      <c r="E38" s="11">
        <v>742500</v>
      </c>
      <c r="F38" s="11">
        <v>4335</v>
      </c>
      <c r="G38" s="15">
        <f t="shared" si="7"/>
        <v>3750893</v>
      </c>
      <c r="H38" s="11">
        <v>0</v>
      </c>
      <c r="I38" s="103">
        <f t="shared" si="8"/>
        <v>3750893</v>
      </c>
      <c r="J38" s="103">
        <v>0</v>
      </c>
    </row>
    <row r="39" spans="1:10" ht="13.5" customHeight="1">
      <c r="A39" s="120"/>
      <c r="B39" s="9" t="s">
        <v>578</v>
      </c>
      <c r="C39" s="42" t="s">
        <v>579</v>
      </c>
      <c r="D39" s="15">
        <v>2173488</v>
      </c>
      <c r="E39" s="11">
        <v>0</v>
      </c>
      <c r="F39" s="11">
        <v>218610</v>
      </c>
      <c r="G39" s="15">
        <f t="shared" si="7"/>
        <v>1954878</v>
      </c>
      <c r="H39" s="11">
        <v>0</v>
      </c>
      <c r="I39" s="103">
        <f t="shared" si="8"/>
        <v>1954878</v>
      </c>
      <c r="J39" s="103">
        <v>0</v>
      </c>
    </row>
    <row r="40" spans="1:10" ht="13.5" customHeight="1">
      <c r="A40" s="120"/>
      <c r="B40" s="9" t="s">
        <v>448</v>
      </c>
      <c r="C40" s="42" t="s">
        <v>579</v>
      </c>
      <c r="D40" s="15">
        <v>724496</v>
      </c>
      <c r="E40" s="11">
        <v>85045</v>
      </c>
      <c r="F40" s="11">
        <v>116435</v>
      </c>
      <c r="G40" s="15">
        <f>D40+E40-F40</f>
        <v>693106</v>
      </c>
      <c r="H40" s="11">
        <v>0</v>
      </c>
      <c r="I40" s="103">
        <f>G40</f>
        <v>693106</v>
      </c>
      <c r="J40" s="103">
        <v>0</v>
      </c>
    </row>
    <row r="41" spans="1:10" ht="13.5" customHeight="1">
      <c r="A41" s="120"/>
      <c r="B41" s="9" t="s">
        <v>451</v>
      </c>
      <c r="C41" s="42" t="s">
        <v>462</v>
      </c>
      <c r="D41" s="15">
        <v>0</v>
      </c>
      <c r="E41" s="11">
        <v>0</v>
      </c>
      <c r="F41" s="11">
        <v>0</v>
      </c>
      <c r="G41" s="15">
        <f>D41+E41-F41</f>
        <v>0</v>
      </c>
      <c r="H41" s="11">
        <v>0</v>
      </c>
      <c r="I41" s="103">
        <v>0</v>
      </c>
      <c r="J41" s="103">
        <f>G41</f>
        <v>0</v>
      </c>
    </row>
    <row r="42" spans="1:10" ht="24" customHeight="1">
      <c r="A42" s="130" t="s">
        <v>297</v>
      </c>
      <c r="B42" s="99"/>
      <c r="C42" s="126" t="s">
        <v>472</v>
      </c>
      <c r="D42" s="79">
        <f aca="true" t="shared" si="9" ref="D42:J42">D43</f>
        <v>126683</v>
      </c>
      <c r="E42" s="79">
        <f t="shared" si="9"/>
        <v>0</v>
      </c>
      <c r="F42" s="79">
        <f t="shared" si="9"/>
        <v>0</v>
      </c>
      <c r="G42" s="79">
        <f t="shared" si="9"/>
        <v>126683</v>
      </c>
      <c r="H42" s="79">
        <f t="shared" si="9"/>
        <v>55000</v>
      </c>
      <c r="I42" s="79">
        <f t="shared" si="9"/>
        <v>71683</v>
      </c>
      <c r="J42" s="79">
        <f t="shared" si="9"/>
        <v>0</v>
      </c>
    </row>
    <row r="43" spans="1:10" ht="21.75" customHeight="1">
      <c r="A43" s="182" t="s">
        <v>298</v>
      </c>
      <c r="B43" s="183"/>
      <c r="C43" s="165" t="s">
        <v>275</v>
      </c>
      <c r="D43" s="163">
        <f aca="true" t="shared" si="10" ref="D43:J43">D44+D45+D46+D47+D48+D49+D50+D51</f>
        <v>126683</v>
      </c>
      <c r="E43" s="163">
        <f t="shared" si="10"/>
        <v>0</v>
      </c>
      <c r="F43" s="163">
        <f t="shared" si="10"/>
        <v>0</v>
      </c>
      <c r="G43" s="163">
        <f t="shared" si="10"/>
        <v>126683</v>
      </c>
      <c r="H43" s="163">
        <f t="shared" si="10"/>
        <v>55000</v>
      </c>
      <c r="I43" s="163">
        <f t="shared" si="10"/>
        <v>71683</v>
      </c>
      <c r="J43" s="163">
        <f t="shared" si="10"/>
        <v>0</v>
      </c>
    </row>
    <row r="44" spans="1:10" ht="12" customHeight="1">
      <c r="A44" s="108"/>
      <c r="B44" s="9" t="s">
        <v>299</v>
      </c>
      <c r="C44" s="98" t="s">
        <v>289</v>
      </c>
      <c r="D44" s="15">
        <v>3365</v>
      </c>
      <c r="E44" s="15">
        <v>0</v>
      </c>
      <c r="F44" s="15">
        <v>0</v>
      </c>
      <c r="G44" s="11">
        <f aca="true" t="shared" si="11" ref="G44:G49">D44+E44-F44</f>
        <v>3365</v>
      </c>
      <c r="H44" s="15">
        <v>3365</v>
      </c>
      <c r="I44" s="101">
        <f>G44-H44</f>
        <v>0</v>
      </c>
      <c r="J44" s="101">
        <v>0</v>
      </c>
    </row>
    <row r="45" spans="1:10" ht="12" customHeight="1">
      <c r="A45" s="14"/>
      <c r="B45" s="9" t="s">
        <v>280</v>
      </c>
      <c r="C45" s="98" t="s">
        <v>281</v>
      </c>
      <c r="D45" s="15">
        <v>48323</v>
      </c>
      <c r="E45" s="15">
        <v>0</v>
      </c>
      <c r="F45" s="15">
        <v>0</v>
      </c>
      <c r="G45" s="11">
        <f t="shared" si="11"/>
        <v>48323</v>
      </c>
      <c r="H45" s="15">
        <v>37315</v>
      </c>
      <c r="I45" s="101">
        <f>G45-H45</f>
        <v>11008</v>
      </c>
      <c r="J45" s="103">
        <v>0</v>
      </c>
    </row>
    <row r="46" spans="1:10" ht="12.75" customHeight="1">
      <c r="A46" s="14"/>
      <c r="B46" s="9" t="s">
        <v>341</v>
      </c>
      <c r="C46" s="98" t="s">
        <v>292</v>
      </c>
      <c r="D46" s="15">
        <v>55000</v>
      </c>
      <c r="E46" s="15">
        <v>0</v>
      </c>
      <c r="F46" s="15">
        <v>0</v>
      </c>
      <c r="G46" s="11">
        <f t="shared" si="11"/>
        <v>55000</v>
      </c>
      <c r="H46" s="15">
        <v>0</v>
      </c>
      <c r="I46" s="101">
        <f>G46-H46</f>
        <v>55000</v>
      </c>
      <c r="J46" s="103">
        <v>0</v>
      </c>
    </row>
    <row r="47" spans="1:10" ht="13.5" customHeight="1">
      <c r="A47" s="14"/>
      <c r="B47" s="9" t="s">
        <v>300</v>
      </c>
      <c r="C47" s="98" t="s">
        <v>301</v>
      </c>
      <c r="D47" s="15">
        <v>9443</v>
      </c>
      <c r="E47" s="15">
        <v>0</v>
      </c>
      <c r="F47" s="15">
        <v>0</v>
      </c>
      <c r="G47" s="11">
        <f t="shared" si="11"/>
        <v>9443</v>
      </c>
      <c r="H47" s="15">
        <v>8940</v>
      </c>
      <c r="I47" s="101">
        <f>G47-H47</f>
        <v>503</v>
      </c>
      <c r="J47" s="103">
        <v>0</v>
      </c>
    </row>
    <row r="48" spans="1:10" ht="12.75" customHeight="1">
      <c r="A48" s="14"/>
      <c r="B48" s="9" t="s">
        <v>302</v>
      </c>
      <c r="C48" s="98" t="s">
        <v>184</v>
      </c>
      <c r="D48" s="15">
        <v>4580</v>
      </c>
      <c r="E48" s="15">
        <v>0</v>
      </c>
      <c r="F48" s="15">
        <v>0</v>
      </c>
      <c r="G48" s="11">
        <f t="shared" si="11"/>
        <v>4580</v>
      </c>
      <c r="H48" s="15">
        <v>4580</v>
      </c>
      <c r="I48" s="101">
        <f>G48-H48</f>
        <v>0</v>
      </c>
      <c r="J48" s="103">
        <v>0</v>
      </c>
    </row>
    <row r="49" spans="1:10" ht="11.25" customHeight="1">
      <c r="A49" s="14"/>
      <c r="B49" s="9" t="s">
        <v>342</v>
      </c>
      <c r="C49" s="98" t="s">
        <v>473</v>
      </c>
      <c r="D49" s="15">
        <v>5172</v>
      </c>
      <c r="E49" s="15">
        <v>0</v>
      </c>
      <c r="F49" s="15">
        <v>0</v>
      </c>
      <c r="G49" s="11">
        <f t="shared" si="11"/>
        <v>5172</v>
      </c>
      <c r="H49" s="15">
        <v>0</v>
      </c>
      <c r="I49" s="101">
        <f>G49-H515</f>
        <v>5172</v>
      </c>
      <c r="J49" s="103">
        <v>0</v>
      </c>
    </row>
    <row r="50" spans="1:10" ht="12" customHeight="1">
      <c r="A50" s="14"/>
      <c r="B50" s="9" t="s">
        <v>500</v>
      </c>
      <c r="C50" s="98" t="s">
        <v>507</v>
      </c>
      <c r="D50" s="15">
        <v>800</v>
      </c>
      <c r="E50" s="15">
        <v>0</v>
      </c>
      <c r="F50" s="15">
        <v>0</v>
      </c>
      <c r="G50" s="11">
        <f>D50+E50-F50</f>
        <v>800</v>
      </c>
      <c r="H50" s="15">
        <v>800</v>
      </c>
      <c r="I50" s="101">
        <f>G50-H50</f>
        <v>0</v>
      </c>
      <c r="J50" s="103">
        <v>0</v>
      </c>
    </row>
    <row r="51" spans="1:10" ht="12" customHeight="1">
      <c r="A51" s="14"/>
      <c r="B51" s="9" t="s">
        <v>305</v>
      </c>
      <c r="C51" s="98" t="s">
        <v>465</v>
      </c>
      <c r="D51" s="15">
        <v>0</v>
      </c>
      <c r="E51" s="15">
        <v>0</v>
      </c>
      <c r="F51" s="15">
        <v>0</v>
      </c>
      <c r="G51" s="11">
        <f>D51+E51-F51</f>
        <v>0</v>
      </c>
      <c r="H51" s="15">
        <v>0</v>
      </c>
      <c r="I51" s="101">
        <f>G51-H51</f>
        <v>0</v>
      </c>
      <c r="J51" s="103">
        <v>0</v>
      </c>
    </row>
    <row r="52" spans="1:10" ht="15" customHeight="1">
      <c r="A52" s="130" t="s">
        <v>306</v>
      </c>
      <c r="B52" s="99"/>
      <c r="C52" s="126" t="s">
        <v>185</v>
      </c>
      <c r="D52" s="79">
        <f>D53+D56+D58</f>
        <v>202852</v>
      </c>
      <c r="E52" s="79">
        <f aca="true" t="shared" si="12" ref="E52:J52">E53+E56+E58</f>
        <v>311</v>
      </c>
      <c r="F52" s="79">
        <f t="shared" si="12"/>
        <v>311</v>
      </c>
      <c r="G52" s="79">
        <f t="shared" si="12"/>
        <v>202852</v>
      </c>
      <c r="H52" s="79">
        <f t="shared" si="12"/>
        <v>202852</v>
      </c>
      <c r="I52" s="78">
        <f>I53+I56+I58</f>
        <v>0</v>
      </c>
      <c r="J52" s="78">
        <f t="shared" si="12"/>
        <v>0</v>
      </c>
    </row>
    <row r="53" spans="1:10" ht="23.25" customHeight="1">
      <c r="A53" s="182" t="s">
        <v>307</v>
      </c>
      <c r="B53" s="164"/>
      <c r="C53" s="165" t="s">
        <v>308</v>
      </c>
      <c r="D53" s="163">
        <f aca="true" t="shared" si="13" ref="D53:J53">D54+D55</f>
        <v>42000</v>
      </c>
      <c r="E53" s="163">
        <f t="shared" si="13"/>
        <v>0</v>
      </c>
      <c r="F53" s="163">
        <f t="shared" si="13"/>
        <v>0</v>
      </c>
      <c r="G53" s="163">
        <f t="shared" si="13"/>
        <v>42000</v>
      </c>
      <c r="H53" s="163">
        <f t="shared" si="13"/>
        <v>42000</v>
      </c>
      <c r="I53" s="163">
        <f t="shared" si="13"/>
        <v>0</v>
      </c>
      <c r="J53" s="163">
        <f t="shared" si="13"/>
        <v>0</v>
      </c>
    </row>
    <row r="54" spans="1:10" ht="15.75" customHeight="1">
      <c r="A54" s="257"/>
      <c r="B54" s="249" t="s">
        <v>500</v>
      </c>
      <c r="C54" s="98" t="s">
        <v>507</v>
      </c>
      <c r="D54" s="98">
        <v>2000</v>
      </c>
      <c r="E54" s="251">
        <v>0</v>
      </c>
      <c r="F54" s="251">
        <v>0</v>
      </c>
      <c r="G54" s="11">
        <f>D54+E54-F54</f>
        <v>2000</v>
      </c>
      <c r="H54" s="15">
        <f>G54</f>
        <v>2000</v>
      </c>
      <c r="I54" s="258">
        <v>0</v>
      </c>
      <c r="J54" s="258">
        <v>0</v>
      </c>
    </row>
    <row r="55" spans="1:10" ht="15" customHeight="1">
      <c r="A55" s="14"/>
      <c r="B55" s="9" t="s">
        <v>280</v>
      </c>
      <c r="C55" s="98" t="s">
        <v>281</v>
      </c>
      <c r="D55" s="15">
        <v>40000</v>
      </c>
      <c r="E55" s="15">
        <v>0</v>
      </c>
      <c r="F55" s="15">
        <v>0</v>
      </c>
      <c r="G55" s="11">
        <f>D55+E55-F55</f>
        <v>40000</v>
      </c>
      <c r="H55" s="15">
        <f>G55</f>
        <v>40000</v>
      </c>
      <c r="I55" s="103">
        <v>0</v>
      </c>
      <c r="J55" s="103">
        <v>0</v>
      </c>
    </row>
    <row r="56" spans="1:10" ht="22.5" customHeight="1">
      <c r="A56" s="182" t="s">
        <v>309</v>
      </c>
      <c r="B56" s="164"/>
      <c r="C56" s="165" t="s">
        <v>310</v>
      </c>
      <c r="D56" s="163">
        <f>D57</f>
        <v>8000</v>
      </c>
      <c r="E56" s="163">
        <f aca="true" t="shared" si="14" ref="E56:J56">E57</f>
        <v>0</v>
      </c>
      <c r="F56" s="163">
        <f t="shared" si="14"/>
        <v>0</v>
      </c>
      <c r="G56" s="163">
        <f t="shared" si="14"/>
        <v>8000</v>
      </c>
      <c r="H56" s="163">
        <f t="shared" si="14"/>
        <v>8000</v>
      </c>
      <c r="I56" s="162">
        <f t="shared" si="14"/>
        <v>0</v>
      </c>
      <c r="J56" s="162">
        <f t="shared" si="14"/>
        <v>0</v>
      </c>
    </row>
    <row r="57" spans="1:10" ht="15" customHeight="1">
      <c r="A57" s="14"/>
      <c r="B57" s="9" t="s">
        <v>280</v>
      </c>
      <c r="C57" s="98" t="s">
        <v>281</v>
      </c>
      <c r="D57" s="15">
        <v>8000</v>
      </c>
      <c r="E57" s="15">
        <v>0</v>
      </c>
      <c r="F57" s="15">
        <v>0</v>
      </c>
      <c r="G57" s="11">
        <f>D57+E57-F57</f>
        <v>8000</v>
      </c>
      <c r="H57" s="15">
        <f>G57</f>
        <v>8000</v>
      </c>
      <c r="I57" s="103">
        <v>0</v>
      </c>
      <c r="J57" s="103">
        <v>0</v>
      </c>
    </row>
    <row r="58" spans="1:10" ht="16.5" customHeight="1">
      <c r="A58" s="182" t="s">
        <v>311</v>
      </c>
      <c r="B58" s="164"/>
      <c r="C58" s="165" t="s">
        <v>312</v>
      </c>
      <c r="D58" s="163">
        <f>D59+D60+D61+D62+D63+D64+D65+D66+D68+D69+D67</f>
        <v>152852</v>
      </c>
      <c r="E58" s="163">
        <f>E59+E60+E61+E62+E63+E64+E65+E66+E68+E69+E67</f>
        <v>311</v>
      </c>
      <c r="F58" s="163">
        <f>F59+F60+F61+F62+F63+F64+F65+F66+F68+F69+F67</f>
        <v>311</v>
      </c>
      <c r="G58" s="163">
        <f>G59+G60+G61+G62+G63+G64+G65+G66+G68+G69+G67</f>
        <v>152852</v>
      </c>
      <c r="H58" s="163">
        <f>H59+H60+H61+H62+H63+H64+H65+H66+H68+H69+H67</f>
        <v>152852</v>
      </c>
      <c r="I58" s="163">
        <f>I59+I60+I61+I62+I63+I64+I65+I66+I68+I69</f>
        <v>0</v>
      </c>
      <c r="J58" s="163">
        <f>J59+J60+J61+J62+J63+J64+J65+J66+J68+J69</f>
        <v>0</v>
      </c>
    </row>
    <row r="59" spans="1:10" ht="13.5" customHeight="1">
      <c r="A59" s="14"/>
      <c r="B59" s="9" t="s">
        <v>282</v>
      </c>
      <c r="C59" s="98" t="s">
        <v>186</v>
      </c>
      <c r="D59" s="15">
        <v>45980</v>
      </c>
      <c r="E59" s="15">
        <v>0</v>
      </c>
      <c r="F59" s="15">
        <v>0</v>
      </c>
      <c r="G59" s="11">
        <f aca="true" t="shared" si="15" ref="G59:G69">D59+E59-F59</f>
        <v>45980</v>
      </c>
      <c r="H59" s="15">
        <f aca="true" t="shared" si="16" ref="H59:H69">G59</f>
        <v>45980</v>
      </c>
      <c r="I59" s="103">
        <v>0</v>
      </c>
      <c r="J59" s="103">
        <v>0</v>
      </c>
    </row>
    <row r="60" spans="1:10" ht="13.5" customHeight="1">
      <c r="A60" s="14"/>
      <c r="B60" s="9" t="s">
        <v>283</v>
      </c>
      <c r="C60" s="42" t="s">
        <v>505</v>
      </c>
      <c r="D60" s="15">
        <v>60940</v>
      </c>
      <c r="E60" s="15">
        <v>0</v>
      </c>
      <c r="F60" s="15">
        <v>0</v>
      </c>
      <c r="G60" s="11">
        <f t="shared" si="15"/>
        <v>60940</v>
      </c>
      <c r="H60" s="15">
        <f t="shared" si="16"/>
        <v>60940</v>
      </c>
      <c r="I60" s="103">
        <v>0</v>
      </c>
      <c r="J60" s="103">
        <v>0</v>
      </c>
    </row>
    <row r="61" spans="1:10" ht="14.25" customHeight="1">
      <c r="A61" s="14"/>
      <c r="B61" s="9" t="s">
        <v>284</v>
      </c>
      <c r="C61" s="98" t="s">
        <v>172</v>
      </c>
      <c r="D61" s="15">
        <v>8433</v>
      </c>
      <c r="E61" s="15">
        <v>0</v>
      </c>
      <c r="F61" s="15">
        <v>11</v>
      </c>
      <c r="G61" s="11">
        <f t="shared" si="15"/>
        <v>8422</v>
      </c>
      <c r="H61" s="15">
        <f t="shared" si="16"/>
        <v>8422</v>
      </c>
      <c r="I61" s="103">
        <v>0</v>
      </c>
      <c r="J61" s="103">
        <v>0</v>
      </c>
    </row>
    <row r="62" spans="1:10" ht="13.5" customHeight="1">
      <c r="A62" s="14"/>
      <c r="B62" s="114" t="s">
        <v>187</v>
      </c>
      <c r="C62" s="98" t="s">
        <v>179</v>
      </c>
      <c r="D62" s="15">
        <v>20510</v>
      </c>
      <c r="E62" s="15">
        <v>0</v>
      </c>
      <c r="F62" s="15">
        <v>0</v>
      </c>
      <c r="G62" s="11">
        <f t="shared" si="15"/>
        <v>20510</v>
      </c>
      <c r="H62" s="15">
        <f t="shared" si="16"/>
        <v>20510</v>
      </c>
      <c r="I62" s="103">
        <v>0</v>
      </c>
      <c r="J62" s="103">
        <v>0</v>
      </c>
    </row>
    <row r="63" spans="1:10" ht="12" customHeight="1">
      <c r="A63" s="14"/>
      <c r="B63" s="114" t="s">
        <v>286</v>
      </c>
      <c r="C63" s="98" t="s">
        <v>287</v>
      </c>
      <c r="D63" s="15">
        <v>2762</v>
      </c>
      <c r="E63" s="15">
        <v>0</v>
      </c>
      <c r="F63" s="15">
        <v>0</v>
      </c>
      <c r="G63" s="11">
        <f t="shared" si="15"/>
        <v>2762</v>
      </c>
      <c r="H63" s="15">
        <f t="shared" si="16"/>
        <v>2762</v>
      </c>
      <c r="I63" s="103">
        <v>0</v>
      </c>
      <c r="J63" s="103">
        <v>0</v>
      </c>
    </row>
    <row r="64" spans="1:10" ht="13.5" customHeight="1">
      <c r="A64" s="14"/>
      <c r="B64" s="9" t="s">
        <v>314</v>
      </c>
      <c r="C64" s="98" t="s">
        <v>288</v>
      </c>
      <c r="D64" s="15">
        <v>3102</v>
      </c>
      <c r="E64" s="15">
        <v>0</v>
      </c>
      <c r="F64" s="15">
        <v>0</v>
      </c>
      <c r="G64" s="11">
        <f t="shared" si="15"/>
        <v>3102</v>
      </c>
      <c r="H64" s="15">
        <f t="shared" si="16"/>
        <v>3102</v>
      </c>
      <c r="I64" s="103">
        <v>0</v>
      </c>
      <c r="J64" s="103">
        <v>0</v>
      </c>
    </row>
    <row r="65" spans="1:10" ht="12.75" customHeight="1">
      <c r="A65" s="14"/>
      <c r="B65" s="9" t="s">
        <v>280</v>
      </c>
      <c r="C65" s="98" t="s">
        <v>281</v>
      </c>
      <c r="D65" s="15">
        <v>2657</v>
      </c>
      <c r="E65" s="15">
        <v>311</v>
      </c>
      <c r="F65" s="15">
        <v>0</v>
      </c>
      <c r="G65" s="11">
        <f t="shared" si="15"/>
        <v>2968</v>
      </c>
      <c r="H65" s="15">
        <f t="shared" si="16"/>
        <v>2968</v>
      </c>
      <c r="I65" s="103">
        <v>0</v>
      </c>
      <c r="J65" s="103">
        <v>0</v>
      </c>
    </row>
    <row r="66" spans="1:10" ht="13.5" customHeight="1">
      <c r="A66" s="14"/>
      <c r="B66" s="9" t="s">
        <v>315</v>
      </c>
      <c r="C66" s="98" t="s">
        <v>291</v>
      </c>
      <c r="D66" s="15">
        <v>500</v>
      </c>
      <c r="E66" s="15">
        <v>0</v>
      </c>
      <c r="F66" s="15">
        <v>300</v>
      </c>
      <c r="G66" s="11">
        <f t="shared" si="15"/>
        <v>200</v>
      </c>
      <c r="H66" s="15">
        <f t="shared" si="16"/>
        <v>200</v>
      </c>
      <c r="I66" s="103">
        <v>0</v>
      </c>
      <c r="J66" s="103">
        <v>0</v>
      </c>
    </row>
    <row r="67" spans="1:10" ht="13.5" customHeight="1">
      <c r="A67" s="14"/>
      <c r="B67" s="9" t="s">
        <v>341</v>
      </c>
      <c r="C67" s="98" t="s">
        <v>292</v>
      </c>
      <c r="D67" s="15">
        <v>1535</v>
      </c>
      <c r="E67" s="15">
        <v>0</v>
      </c>
      <c r="F67" s="15">
        <v>0</v>
      </c>
      <c r="G67" s="11">
        <f t="shared" si="15"/>
        <v>1535</v>
      </c>
      <c r="H67" s="15">
        <f t="shared" si="16"/>
        <v>1535</v>
      </c>
      <c r="I67" s="103">
        <v>0</v>
      </c>
      <c r="J67" s="103">
        <v>0</v>
      </c>
    </row>
    <row r="68" spans="1:10" ht="13.5" customHeight="1">
      <c r="A68" s="14"/>
      <c r="B68" s="9" t="s">
        <v>316</v>
      </c>
      <c r="C68" s="98" t="s">
        <v>293</v>
      </c>
      <c r="D68" s="15">
        <v>2933</v>
      </c>
      <c r="E68" s="15">
        <v>0</v>
      </c>
      <c r="F68" s="15">
        <v>0</v>
      </c>
      <c r="G68" s="11">
        <f t="shared" si="15"/>
        <v>2933</v>
      </c>
      <c r="H68" s="15">
        <f t="shared" si="16"/>
        <v>2933</v>
      </c>
      <c r="I68" s="103">
        <v>0</v>
      </c>
      <c r="J68" s="103">
        <v>0</v>
      </c>
    </row>
    <row r="69" spans="1:10" ht="14.25" customHeight="1">
      <c r="A69" s="14"/>
      <c r="B69" s="9" t="s">
        <v>317</v>
      </c>
      <c r="C69" s="98" t="s">
        <v>14</v>
      </c>
      <c r="D69" s="15">
        <v>3500</v>
      </c>
      <c r="E69" s="15">
        <v>0</v>
      </c>
      <c r="F69" s="15">
        <v>0</v>
      </c>
      <c r="G69" s="11">
        <f t="shared" si="15"/>
        <v>3500</v>
      </c>
      <c r="H69" s="15">
        <f t="shared" si="16"/>
        <v>3500</v>
      </c>
      <c r="I69" s="103">
        <v>0</v>
      </c>
      <c r="J69" s="103">
        <v>0</v>
      </c>
    </row>
    <row r="70" spans="1:10" ht="21" customHeight="1">
      <c r="A70" s="130" t="s">
        <v>318</v>
      </c>
      <c r="B70" s="99"/>
      <c r="C70" s="126" t="s">
        <v>188</v>
      </c>
      <c r="D70" s="79">
        <f>D71+D82+D84+D90+D111+D119+D124</f>
        <v>2293985</v>
      </c>
      <c r="E70" s="79">
        <f aca="true" t="shared" si="17" ref="E70:J70">E71+E82+E84+E90+E111+E119+E124</f>
        <v>6236</v>
      </c>
      <c r="F70" s="79">
        <f t="shared" si="17"/>
        <v>10748</v>
      </c>
      <c r="G70" s="79">
        <f t="shared" si="17"/>
        <v>2289473</v>
      </c>
      <c r="H70" s="79">
        <f t="shared" si="17"/>
        <v>107746</v>
      </c>
      <c r="I70" s="79">
        <f t="shared" si="17"/>
        <v>2177657</v>
      </c>
      <c r="J70" s="79">
        <f t="shared" si="17"/>
        <v>4720</v>
      </c>
    </row>
    <row r="71" spans="1:10" ht="16.5" customHeight="1">
      <c r="A71" s="182" t="s">
        <v>319</v>
      </c>
      <c r="B71" s="164"/>
      <c r="C71" s="165" t="s">
        <v>320</v>
      </c>
      <c r="D71" s="163">
        <f aca="true" t="shared" si="18" ref="D71:J71">D72+D73+D74+D75+D76+D77+D78+D79+D80+D81</f>
        <v>94258</v>
      </c>
      <c r="E71" s="163">
        <f t="shared" si="18"/>
        <v>0</v>
      </c>
      <c r="F71" s="163">
        <f t="shared" si="18"/>
        <v>0</v>
      </c>
      <c r="G71" s="163">
        <f t="shared" si="18"/>
        <v>94258</v>
      </c>
      <c r="H71" s="163">
        <f t="shared" si="18"/>
        <v>94258</v>
      </c>
      <c r="I71" s="163">
        <f t="shared" si="18"/>
        <v>0</v>
      </c>
      <c r="J71" s="163">
        <f t="shared" si="18"/>
        <v>0</v>
      </c>
    </row>
    <row r="72" spans="1:10" s="18" customFormat="1" ht="16.5" customHeight="1">
      <c r="A72" s="121"/>
      <c r="B72" s="104" t="s">
        <v>321</v>
      </c>
      <c r="C72" s="98" t="s">
        <v>506</v>
      </c>
      <c r="D72" s="15">
        <v>10000</v>
      </c>
      <c r="E72" s="15">
        <v>0</v>
      </c>
      <c r="F72" s="15">
        <v>0</v>
      </c>
      <c r="G72" s="11">
        <f aca="true" t="shared" si="19" ref="G72:G81">D72+E72-F72</f>
        <v>10000</v>
      </c>
      <c r="H72" s="15">
        <f aca="true" t="shared" si="20" ref="H72:H81">G72</f>
        <v>10000</v>
      </c>
      <c r="I72" s="103">
        <v>0</v>
      </c>
      <c r="J72" s="103">
        <v>0</v>
      </c>
    </row>
    <row r="73" spans="1:10" ht="14.25" customHeight="1">
      <c r="A73" s="14"/>
      <c r="B73" s="9" t="s">
        <v>282</v>
      </c>
      <c r="C73" s="98" t="s">
        <v>186</v>
      </c>
      <c r="D73" s="15">
        <v>55440</v>
      </c>
      <c r="E73" s="15">
        <v>0</v>
      </c>
      <c r="F73" s="15">
        <v>0</v>
      </c>
      <c r="G73" s="11">
        <f t="shared" si="19"/>
        <v>55440</v>
      </c>
      <c r="H73" s="15">
        <f t="shared" si="20"/>
        <v>55440</v>
      </c>
      <c r="I73" s="103">
        <v>0</v>
      </c>
      <c r="J73" s="103">
        <v>0</v>
      </c>
    </row>
    <row r="74" spans="1:10" ht="14.25" customHeight="1">
      <c r="A74" s="14"/>
      <c r="B74" s="9" t="s">
        <v>284</v>
      </c>
      <c r="C74" s="98" t="s">
        <v>172</v>
      </c>
      <c r="D74" s="15">
        <v>4590</v>
      </c>
      <c r="E74" s="15">
        <v>0</v>
      </c>
      <c r="F74" s="15">
        <v>0</v>
      </c>
      <c r="G74" s="11">
        <f t="shared" si="19"/>
        <v>4590</v>
      </c>
      <c r="H74" s="15">
        <f t="shared" si="20"/>
        <v>4590</v>
      </c>
      <c r="I74" s="103">
        <v>0</v>
      </c>
      <c r="J74" s="103">
        <v>0</v>
      </c>
    </row>
    <row r="75" spans="1:10" ht="14.25" customHeight="1">
      <c r="A75" s="14"/>
      <c r="B75" s="114" t="s">
        <v>187</v>
      </c>
      <c r="C75" s="98" t="s">
        <v>356</v>
      </c>
      <c r="D75" s="15">
        <v>10343</v>
      </c>
      <c r="E75" s="15">
        <v>0</v>
      </c>
      <c r="F75" s="15">
        <v>0</v>
      </c>
      <c r="G75" s="11">
        <f t="shared" si="19"/>
        <v>10343</v>
      </c>
      <c r="H75" s="15">
        <f t="shared" si="20"/>
        <v>10343</v>
      </c>
      <c r="I75" s="103">
        <v>0</v>
      </c>
      <c r="J75" s="103">
        <v>0</v>
      </c>
    </row>
    <row r="76" spans="1:10" ht="13.5" customHeight="1">
      <c r="A76" s="14"/>
      <c r="B76" s="114" t="s">
        <v>286</v>
      </c>
      <c r="C76" s="98" t="s">
        <v>287</v>
      </c>
      <c r="D76" s="15">
        <v>1471</v>
      </c>
      <c r="E76" s="15">
        <v>0</v>
      </c>
      <c r="F76" s="15">
        <v>0</v>
      </c>
      <c r="G76" s="11">
        <f t="shared" si="19"/>
        <v>1471</v>
      </c>
      <c r="H76" s="15">
        <f t="shared" si="20"/>
        <v>1471</v>
      </c>
      <c r="I76" s="103">
        <v>0</v>
      </c>
      <c r="J76" s="103">
        <v>0</v>
      </c>
    </row>
    <row r="77" spans="1:10" ht="13.5" customHeight="1">
      <c r="A77" s="14"/>
      <c r="B77" s="114" t="s">
        <v>500</v>
      </c>
      <c r="C77" s="98" t="s">
        <v>507</v>
      </c>
      <c r="D77" s="15">
        <v>7160</v>
      </c>
      <c r="E77" s="15">
        <v>0</v>
      </c>
      <c r="F77" s="15">
        <v>0</v>
      </c>
      <c r="G77" s="11">
        <f t="shared" si="19"/>
        <v>7160</v>
      </c>
      <c r="H77" s="15">
        <f t="shared" si="20"/>
        <v>7160</v>
      </c>
      <c r="I77" s="103">
        <v>0</v>
      </c>
      <c r="J77" s="103">
        <v>0</v>
      </c>
    </row>
    <row r="78" spans="1:10" ht="12.75" customHeight="1">
      <c r="A78" s="14"/>
      <c r="B78" s="9" t="s">
        <v>314</v>
      </c>
      <c r="C78" s="98" t="s">
        <v>288</v>
      </c>
      <c r="D78" s="15">
        <v>559</v>
      </c>
      <c r="E78" s="15">
        <v>0</v>
      </c>
      <c r="F78" s="15">
        <v>0</v>
      </c>
      <c r="G78" s="11">
        <f t="shared" si="19"/>
        <v>559</v>
      </c>
      <c r="H78" s="15">
        <f t="shared" si="20"/>
        <v>559</v>
      </c>
      <c r="I78" s="103">
        <v>0</v>
      </c>
      <c r="J78" s="103">
        <v>0</v>
      </c>
    </row>
    <row r="79" spans="1:10" ht="15" customHeight="1">
      <c r="A79" s="14"/>
      <c r="B79" s="9" t="s">
        <v>280</v>
      </c>
      <c r="C79" s="98" t="s">
        <v>281</v>
      </c>
      <c r="D79" s="74">
        <v>1939</v>
      </c>
      <c r="E79" s="74">
        <v>0</v>
      </c>
      <c r="F79" s="74">
        <v>0</v>
      </c>
      <c r="G79" s="11">
        <f t="shared" si="19"/>
        <v>1939</v>
      </c>
      <c r="H79" s="15">
        <f t="shared" si="20"/>
        <v>1939</v>
      </c>
      <c r="I79" s="103">
        <v>0</v>
      </c>
      <c r="J79" s="103">
        <v>0</v>
      </c>
    </row>
    <row r="80" spans="1:10" ht="15" customHeight="1">
      <c r="A80" s="14"/>
      <c r="B80" s="9" t="s">
        <v>315</v>
      </c>
      <c r="C80" s="98" t="s">
        <v>291</v>
      </c>
      <c r="D80" s="74">
        <v>900</v>
      </c>
      <c r="E80" s="74">
        <v>0</v>
      </c>
      <c r="F80" s="74">
        <v>0</v>
      </c>
      <c r="G80" s="11">
        <f t="shared" si="19"/>
        <v>900</v>
      </c>
      <c r="H80" s="15">
        <f t="shared" si="20"/>
        <v>900</v>
      </c>
      <c r="I80" s="103">
        <v>0</v>
      </c>
      <c r="J80" s="103">
        <v>0</v>
      </c>
    </row>
    <row r="81" spans="1:10" ht="13.5" customHeight="1">
      <c r="A81" s="14"/>
      <c r="B81" s="9" t="s">
        <v>316</v>
      </c>
      <c r="C81" s="98" t="s">
        <v>293</v>
      </c>
      <c r="D81" s="15">
        <v>1856</v>
      </c>
      <c r="E81" s="15">
        <v>0</v>
      </c>
      <c r="F81" s="15">
        <v>0</v>
      </c>
      <c r="G81" s="11">
        <f t="shared" si="19"/>
        <v>1856</v>
      </c>
      <c r="H81" s="15">
        <f t="shared" si="20"/>
        <v>1856</v>
      </c>
      <c r="I81" s="103">
        <v>0</v>
      </c>
      <c r="J81" s="103">
        <v>0</v>
      </c>
    </row>
    <row r="82" spans="1:10" ht="15" customHeight="1">
      <c r="A82" s="182" t="s">
        <v>189</v>
      </c>
      <c r="B82" s="183"/>
      <c r="C82" s="165" t="s">
        <v>362</v>
      </c>
      <c r="D82" s="163">
        <f>D83</f>
        <v>9000</v>
      </c>
      <c r="E82" s="163">
        <f aca="true" t="shared" si="21" ref="E82:J82">E83</f>
        <v>0</v>
      </c>
      <c r="F82" s="163">
        <f t="shared" si="21"/>
        <v>6280</v>
      </c>
      <c r="G82" s="163">
        <f t="shared" si="21"/>
        <v>2720</v>
      </c>
      <c r="H82" s="163">
        <f t="shared" si="21"/>
        <v>0</v>
      </c>
      <c r="I82" s="163">
        <f t="shared" si="21"/>
        <v>0</v>
      </c>
      <c r="J82" s="163">
        <f t="shared" si="21"/>
        <v>2720</v>
      </c>
    </row>
    <row r="83" spans="1:10" ht="21" customHeight="1">
      <c r="A83" s="14"/>
      <c r="B83" s="9" t="s">
        <v>190</v>
      </c>
      <c r="C83" s="12" t="s">
        <v>508</v>
      </c>
      <c r="D83" s="15">
        <v>9000</v>
      </c>
      <c r="E83" s="15">
        <v>0</v>
      </c>
      <c r="F83" s="15">
        <v>6280</v>
      </c>
      <c r="G83" s="11">
        <f>D83+E83-F83</f>
        <v>2720</v>
      </c>
      <c r="H83" s="15">
        <v>0</v>
      </c>
      <c r="I83" s="103">
        <v>0</v>
      </c>
      <c r="J83" s="103">
        <f>G83</f>
        <v>2720</v>
      </c>
    </row>
    <row r="84" spans="1:10" ht="15" customHeight="1">
      <c r="A84" s="182" t="s">
        <v>191</v>
      </c>
      <c r="B84" s="164"/>
      <c r="C84" s="165" t="s">
        <v>192</v>
      </c>
      <c r="D84" s="163">
        <f aca="true" t="shared" si="22" ref="D84:J84">D85+D86+D87+D88+D89</f>
        <v>89528</v>
      </c>
      <c r="E84" s="163">
        <f t="shared" si="22"/>
        <v>0</v>
      </c>
      <c r="F84" s="163">
        <f t="shared" si="22"/>
        <v>0</v>
      </c>
      <c r="G84" s="163">
        <f t="shared" si="22"/>
        <v>89528</v>
      </c>
      <c r="H84" s="163">
        <f t="shared" si="22"/>
        <v>0</v>
      </c>
      <c r="I84" s="163">
        <f t="shared" si="22"/>
        <v>89528</v>
      </c>
      <c r="J84" s="163">
        <f t="shared" si="22"/>
        <v>0</v>
      </c>
    </row>
    <row r="85" spans="1:10" ht="14.25" customHeight="1">
      <c r="A85" s="14"/>
      <c r="B85" s="9" t="s">
        <v>324</v>
      </c>
      <c r="C85" s="98" t="s">
        <v>176</v>
      </c>
      <c r="D85" s="15">
        <v>72328</v>
      </c>
      <c r="E85" s="15">
        <v>0</v>
      </c>
      <c r="F85" s="15">
        <v>0</v>
      </c>
      <c r="G85" s="11">
        <f>D85+E85-F85</f>
        <v>72328</v>
      </c>
      <c r="H85" s="15">
        <v>0</v>
      </c>
      <c r="I85" s="103">
        <f>G85</f>
        <v>72328</v>
      </c>
      <c r="J85" s="103">
        <v>0</v>
      </c>
    </row>
    <row r="86" spans="1:10" ht="14.25" customHeight="1">
      <c r="A86" s="14"/>
      <c r="B86" s="9" t="s">
        <v>314</v>
      </c>
      <c r="C86" s="98" t="s">
        <v>288</v>
      </c>
      <c r="D86" s="15">
        <v>5500</v>
      </c>
      <c r="E86" s="15">
        <v>0</v>
      </c>
      <c r="F86" s="15">
        <v>0</v>
      </c>
      <c r="G86" s="11">
        <f>D86+E86-F86</f>
        <v>5500</v>
      </c>
      <c r="H86" s="15">
        <v>0</v>
      </c>
      <c r="I86" s="103">
        <f>G86</f>
        <v>5500</v>
      </c>
      <c r="J86" s="103">
        <v>0</v>
      </c>
    </row>
    <row r="87" spans="1:10" ht="13.5" customHeight="1">
      <c r="A87" s="14"/>
      <c r="B87" s="9" t="s">
        <v>280</v>
      </c>
      <c r="C87" s="98" t="s">
        <v>281</v>
      </c>
      <c r="D87" s="15">
        <v>10200</v>
      </c>
      <c r="E87" s="15">
        <v>0</v>
      </c>
      <c r="F87" s="15">
        <v>0</v>
      </c>
      <c r="G87" s="11">
        <f>D87+E87-F87</f>
        <v>10200</v>
      </c>
      <c r="H87" s="15">
        <v>0</v>
      </c>
      <c r="I87" s="103">
        <f>G87</f>
        <v>10200</v>
      </c>
      <c r="J87" s="103">
        <v>0</v>
      </c>
    </row>
    <row r="88" spans="1:10" ht="14.25" customHeight="1">
      <c r="A88" s="14"/>
      <c r="B88" s="9" t="s">
        <v>315</v>
      </c>
      <c r="C88" s="98" t="s">
        <v>291</v>
      </c>
      <c r="D88" s="15">
        <v>500</v>
      </c>
      <c r="E88" s="15">
        <v>0</v>
      </c>
      <c r="F88" s="15">
        <v>0</v>
      </c>
      <c r="G88" s="11">
        <f>D88+E88-F88</f>
        <v>500</v>
      </c>
      <c r="H88" s="15">
        <v>0</v>
      </c>
      <c r="I88" s="103">
        <f>G88</f>
        <v>500</v>
      </c>
      <c r="J88" s="103">
        <v>0</v>
      </c>
    </row>
    <row r="89" spans="1:10" ht="13.5" customHeight="1">
      <c r="A89" s="14"/>
      <c r="B89" s="9" t="s">
        <v>458</v>
      </c>
      <c r="C89" s="98" t="s">
        <v>459</v>
      </c>
      <c r="D89" s="15">
        <v>1000</v>
      </c>
      <c r="E89" s="15">
        <v>0</v>
      </c>
      <c r="F89" s="15">
        <v>0</v>
      </c>
      <c r="G89" s="11">
        <f>D89+E89-F89</f>
        <v>1000</v>
      </c>
      <c r="H89" s="15">
        <v>0</v>
      </c>
      <c r="I89" s="103">
        <f>G89</f>
        <v>1000</v>
      </c>
      <c r="J89" s="103">
        <v>0</v>
      </c>
    </row>
    <row r="90" spans="1:10" ht="14.25" customHeight="1">
      <c r="A90" s="182" t="s">
        <v>193</v>
      </c>
      <c r="B90" s="164"/>
      <c r="C90" s="165" t="s">
        <v>194</v>
      </c>
      <c r="D90" s="163">
        <f aca="true" t="shared" si="23" ref="D90:J90">D91+D92+D93+D94+D95+D96+D97+D98+D99+D100+D101+D102+D103+D104+D105+D106+D107+D108+D109+D110</f>
        <v>2061436</v>
      </c>
      <c r="E90" s="163">
        <f t="shared" si="23"/>
        <v>3218</v>
      </c>
      <c r="F90" s="163">
        <f t="shared" si="23"/>
        <v>1450</v>
      </c>
      <c r="G90" s="163">
        <f t="shared" si="23"/>
        <v>2063204</v>
      </c>
      <c r="H90" s="163">
        <f t="shared" si="23"/>
        <v>0</v>
      </c>
      <c r="I90" s="163">
        <f t="shared" si="23"/>
        <v>2063204</v>
      </c>
      <c r="J90" s="163">
        <f t="shared" si="23"/>
        <v>0</v>
      </c>
    </row>
    <row r="91" spans="1:10" s="18" customFormat="1" ht="12.75" customHeight="1">
      <c r="A91" s="121"/>
      <c r="B91" s="104" t="s">
        <v>327</v>
      </c>
      <c r="C91" s="98" t="s">
        <v>195</v>
      </c>
      <c r="D91" s="15">
        <v>300</v>
      </c>
      <c r="E91" s="15">
        <v>0</v>
      </c>
      <c r="F91" s="15">
        <v>0</v>
      </c>
      <c r="G91" s="11">
        <f aca="true" t="shared" si="24" ref="G91:G108">D91+E91-F91</f>
        <v>300</v>
      </c>
      <c r="H91" s="15">
        <v>0</v>
      </c>
      <c r="I91" s="103">
        <f aca="true" t="shared" si="25" ref="I91:I108">G91</f>
        <v>300</v>
      </c>
      <c r="J91" s="103">
        <v>0</v>
      </c>
    </row>
    <row r="92" spans="1:10" ht="12.75" customHeight="1">
      <c r="A92" s="121"/>
      <c r="B92" s="104" t="s">
        <v>282</v>
      </c>
      <c r="C92" s="98" t="s">
        <v>186</v>
      </c>
      <c r="D92" s="15">
        <v>1198098</v>
      </c>
      <c r="E92" s="15">
        <v>0</v>
      </c>
      <c r="F92" s="15">
        <v>0</v>
      </c>
      <c r="G92" s="11">
        <f t="shared" si="24"/>
        <v>1198098</v>
      </c>
      <c r="H92" s="15">
        <v>0</v>
      </c>
      <c r="I92" s="103">
        <f t="shared" si="25"/>
        <v>1198098</v>
      </c>
      <c r="J92" s="103">
        <v>0</v>
      </c>
    </row>
    <row r="93" spans="1:10" ht="12.75" customHeight="1">
      <c r="A93" s="121"/>
      <c r="B93" s="104" t="s">
        <v>284</v>
      </c>
      <c r="C93" s="98" t="s">
        <v>172</v>
      </c>
      <c r="D93" s="15">
        <v>83385</v>
      </c>
      <c r="E93" s="15">
        <v>0</v>
      </c>
      <c r="F93" s="15">
        <v>0</v>
      </c>
      <c r="G93" s="11">
        <f t="shared" si="24"/>
        <v>83385</v>
      </c>
      <c r="H93" s="15">
        <v>0</v>
      </c>
      <c r="I93" s="103">
        <f t="shared" si="25"/>
        <v>83385</v>
      </c>
      <c r="J93" s="103">
        <v>0</v>
      </c>
    </row>
    <row r="94" spans="1:10" ht="12.75" customHeight="1">
      <c r="A94" s="121"/>
      <c r="B94" s="122" t="s">
        <v>187</v>
      </c>
      <c r="C94" s="98" t="s">
        <v>179</v>
      </c>
      <c r="D94" s="15">
        <v>168216</v>
      </c>
      <c r="E94" s="15">
        <v>0</v>
      </c>
      <c r="F94" s="15">
        <v>0</v>
      </c>
      <c r="G94" s="11">
        <f t="shared" si="24"/>
        <v>168216</v>
      </c>
      <c r="H94" s="15">
        <v>0</v>
      </c>
      <c r="I94" s="103">
        <f t="shared" si="25"/>
        <v>168216</v>
      </c>
      <c r="J94" s="103">
        <v>0</v>
      </c>
    </row>
    <row r="95" spans="1:10" ht="11.25" customHeight="1">
      <c r="A95" s="121"/>
      <c r="B95" s="122" t="s">
        <v>286</v>
      </c>
      <c r="C95" s="98" t="s">
        <v>287</v>
      </c>
      <c r="D95" s="15">
        <v>27256</v>
      </c>
      <c r="E95" s="15">
        <v>0</v>
      </c>
      <c r="F95" s="15">
        <v>0</v>
      </c>
      <c r="G95" s="11">
        <f t="shared" si="24"/>
        <v>27256</v>
      </c>
      <c r="H95" s="15">
        <v>0</v>
      </c>
      <c r="I95" s="103">
        <f t="shared" si="25"/>
        <v>27256</v>
      </c>
      <c r="J95" s="103">
        <v>0</v>
      </c>
    </row>
    <row r="96" spans="1:10" ht="12.75" customHeight="1">
      <c r="A96" s="121"/>
      <c r="B96" s="122" t="s">
        <v>500</v>
      </c>
      <c r="C96" s="98" t="s">
        <v>507</v>
      </c>
      <c r="D96" s="15">
        <v>2500</v>
      </c>
      <c r="E96" s="15">
        <v>1450</v>
      </c>
      <c r="F96" s="15">
        <v>0</v>
      </c>
      <c r="G96" s="11">
        <f t="shared" si="24"/>
        <v>3950</v>
      </c>
      <c r="H96" s="15">
        <v>0</v>
      </c>
      <c r="I96" s="103">
        <f t="shared" si="25"/>
        <v>3950</v>
      </c>
      <c r="J96" s="103">
        <v>0</v>
      </c>
    </row>
    <row r="97" spans="1:10" ht="12" customHeight="1">
      <c r="A97" s="121"/>
      <c r="B97" s="104" t="s">
        <v>314</v>
      </c>
      <c r="C97" s="98" t="s">
        <v>288</v>
      </c>
      <c r="D97" s="15">
        <v>69108</v>
      </c>
      <c r="E97" s="15">
        <v>488</v>
      </c>
      <c r="F97" s="15">
        <v>0</v>
      </c>
      <c r="G97" s="11">
        <f t="shared" si="24"/>
        <v>69596</v>
      </c>
      <c r="H97" s="15">
        <v>0</v>
      </c>
      <c r="I97" s="103">
        <f t="shared" si="25"/>
        <v>69596</v>
      </c>
      <c r="J97" s="103">
        <v>0</v>
      </c>
    </row>
    <row r="98" spans="1:10" ht="12.75" customHeight="1">
      <c r="A98" s="121"/>
      <c r="B98" s="104" t="s">
        <v>299</v>
      </c>
      <c r="C98" s="98" t="s">
        <v>289</v>
      </c>
      <c r="D98" s="15">
        <v>61000</v>
      </c>
      <c r="E98" s="15">
        <v>0</v>
      </c>
      <c r="F98" s="15">
        <v>0</v>
      </c>
      <c r="G98" s="11">
        <f t="shared" si="24"/>
        <v>61000</v>
      </c>
      <c r="H98" s="15">
        <v>0</v>
      </c>
      <c r="I98" s="103">
        <f t="shared" si="25"/>
        <v>61000</v>
      </c>
      <c r="J98" s="103">
        <v>0</v>
      </c>
    </row>
    <row r="99" spans="1:10" ht="12.75" customHeight="1">
      <c r="A99" s="121"/>
      <c r="B99" s="104" t="s">
        <v>335</v>
      </c>
      <c r="C99" s="98" t="s">
        <v>290</v>
      </c>
      <c r="D99" s="15">
        <v>8500</v>
      </c>
      <c r="E99" s="15">
        <v>0</v>
      </c>
      <c r="F99" s="15">
        <v>0</v>
      </c>
      <c r="G99" s="11">
        <f t="shared" si="24"/>
        <v>8500</v>
      </c>
      <c r="H99" s="15">
        <v>0</v>
      </c>
      <c r="I99" s="103">
        <f t="shared" si="25"/>
        <v>8500</v>
      </c>
      <c r="J99" s="103">
        <v>0</v>
      </c>
    </row>
    <row r="100" spans="1:10" ht="13.5" customHeight="1">
      <c r="A100" s="121"/>
      <c r="B100" s="104" t="s">
        <v>280</v>
      </c>
      <c r="C100" s="98" t="s">
        <v>281</v>
      </c>
      <c r="D100" s="15">
        <v>359843</v>
      </c>
      <c r="E100" s="15">
        <v>1280</v>
      </c>
      <c r="F100" s="15">
        <v>0</v>
      </c>
      <c r="G100" s="11">
        <f t="shared" si="24"/>
        <v>361123</v>
      </c>
      <c r="H100" s="15">
        <v>0</v>
      </c>
      <c r="I100" s="103">
        <f t="shared" si="25"/>
        <v>361123</v>
      </c>
      <c r="J100" s="103">
        <v>0</v>
      </c>
    </row>
    <row r="101" spans="1:10" ht="14.25" customHeight="1">
      <c r="A101" s="121"/>
      <c r="B101" s="104" t="s">
        <v>502</v>
      </c>
      <c r="C101" s="98" t="s">
        <v>509</v>
      </c>
      <c r="D101" s="15">
        <v>9944</v>
      </c>
      <c r="E101" s="15">
        <v>0</v>
      </c>
      <c r="F101" s="15">
        <v>0</v>
      </c>
      <c r="G101" s="11">
        <f>D101+E101-F101</f>
        <v>9944</v>
      </c>
      <c r="H101" s="15">
        <v>0</v>
      </c>
      <c r="I101" s="103">
        <f>G101</f>
        <v>9944</v>
      </c>
      <c r="J101" s="103">
        <v>0</v>
      </c>
    </row>
    <row r="102" spans="1:10" ht="14.25" customHeight="1">
      <c r="A102" s="121"/>
      <c r="B102" s="104" t="s">
        <v>315</v>
      </c>
      <c r="C102" s="98" t="s">
        <v>291</v>
      </c>
      <c r="D102" s="15">
        <v>8500</v>
      </c>
      <c r="E102" s="15">
        <v>0</v>
      </c>
      <c r="F102" s="15">
        <v>0</v>
      </c>
      <c r="G102" s="11">
        <f t="shared" si="24"/>
        <v>8500</v>
      </c>
      <c r="H102" s="15">
        <v>0</v>
      </c>
      <c r="I102" s="103">
        <f t="shared" si="25"/>
        <v>8500</v>
      </c>
      <c r="J102" s="103">
        <v>0</v>
      </c>
    </row>
    <row r="103" spans="1:10" ht="14.25" customHeight="1">
      <c r="A103" s="121"/>
      <c r="B103" s="104" t="s">
        <v>458</v>
      </c>
      <c r="C103" s="98" t="s">
        <v>459</v>
      </c>
      <c r="D103" s="15">
        <v>2000</v>
      </c>
      <c r="E103" s="15">
        <v>0</v>
      </c>
      <c r="F103" s="15">
        <v>0</v>
      </c>
      <c r="G103" s="11">
        <f>D103+E103-F103</f>
        <v>2000</v>
      </c>
      <c r="H103" s="15">
        <v>0</v>
      </c>
      <c r="I103" s="103">
        <f>G103</f>
        <v>2000</v>
      </c>
      <c r="J103" s="103">
        <v>0</v>
      </c>
    </row>
    <row r="104" spans="1:10" ht="15" customHeight="1">
      <c r="A104" s="121"/>
      <c r="B104" s="104" t="s">
        <v>341</v>
      </c>
      <c r="C104" s="98" t="s">
        <v>292</v>
      </c>
      <c r="D104" s="15">
        <v>707</v>
      </c>
      <c r="E104" s="15">
        <v>0</v>
      </c>
      <c r="F104" s="15">
        <v>0</v>
      </c>
      <c r="G104" s="11">
        <f t="shared" si="24"/>
        <v>707</v>
      </c>
      <c r="H104" s="15">
        <v>0</v>
      </c>
      <c r="I104" s="103">
        <f t="shared" si="25"/>
        <v>707</v>
      </c>
      <c r="J104" s="103">
        <v>0</v>
      </c>
    </row>
    <row r="105" spans="1:10" ht="12" customHeight="1">
      <c r="A105" s="121"/>
      <c r="B105" s="104" t="s">
        <v>316</v>
      </c>
      <c r="C105" s="98" t="s">
        <v>293</v>
      </c>
      <c r="D105" s="15">
        <v>34898</v>
      </c>
      <c r="E105" s="15">
        <v>0</v>
      </c>
      <c r="F105" s="15">
        <v>0</v>
      </c>
      <c r="G105" s="11">
        <f t="shared" si="24"/>
        <v>34898</v>
      </c>
      <c r="H105" s="15">
        <v>0</v>
      </c>
      <c r="I105" s="103">
        <f t="shared" si="25"/>
        <v>34898</v>
      </c>
      <c r="J105" s="103">
        <v>0</v>
      </c>
    </row>
    <row r="106" spans="1:10" ht="12.75" customHeight="1">
      <c r="A106" s="108"/>
      <c r="B106" s="122" t="s">
        <v>300</v>
      </c>
      <c r="C106" s="98" t="s">
        <v>301</v>
      </c>
      <c r="D106" s="15">
        <v>181</v>
      </c>
      <c r="E106" s="15">
        <v>0</v>
      </c>
      <c r="F106" s="15">
        <v>0</v>
      </c>
      <c r="G106" s="11">
        <f t="shared" si="24"/>
        <v>181</v>
      </c>
      <c r="H106" s="15">
        <v>0</v>
      </c>
      <c r="I106" s="103">
        <f t="shared" si="25"/>
        <v>181</v>
      </c>
      <c r="J106" s="103">
        <v>0</v>
      </c>
    </row>
    <row r="107" spans="1:10" ht="12" customHeight="1">
      <c r="A107" s="108"/>
      <c r="B107" s="122" t="s">
        <v>196</v>
      </c>
      <c r="C107" s="98" t="s">
        <v>447</v>
      </c>
      <c r="D107" s="15">
        <v>2000</v>
      </c>
      <c r="E107" s="15">
        <v>0</v>
      </c>
      <c r="F107" s="15">
        <v>1450</v>
      </c>
      <c r="G107" s="11">
        <f t="shared" si="24"/>
        <v>550</v>
      </c>
      <c r="H107" s="15">
        <v>0</v>
      </c>
      <c r="I107" s="103">
        <f t="shared" si="25"/>
        <v>550</v>
      </c>
      <c r="J107" s="103">
        <v>0</v>
      </c>
    </row>
    <row r="108" spans="1:10" ht="12.75" customHeight="1">
      <c r="A108" s="121"/>
      <c r="B108" s="104" t="s">
        <v>578</v>
      </c>
      <c r="C108" s="98" t="s">
        <v>474</v>
      </c>
      <c r="D108" s="15">
        <v>0</v>
      </c>
      <c r="E108" s="15">
        <v>0</v>
      </c>
      <c r="F108" s="15">
        <v>0</v>
      </c>
      <c r="G108" s="11">
        <f t="shared" si="24"/>
        <v>0</v>
      </c>
      <c r="H108" s="15">
        <v>0</v>
      </c>
      <c r="I108" s="103">
        <f t="shared" si="25"/>
        <v>0</v>
      </c>
      <c r="J108" s="103">
        <v>0</v>
      </c>
    </row>
    <row r="109" spans="1:10" ht="12.75" customHeight="1">
      <c r="A109" s="121"/>
      <c r="B109" s="104" t="s">
        <v>448</v>
      </c>
      <c r="C109" s="98" t="s">
        <v>449</v>
      </c>
      <c r="D109" s="15">
        <v>0</v>
      </c>
      <c r="E109" s="15">
        <v>0</v>
      </c>
      <c r="F109" s="15">
        <v>0</v>
      </c>
      <c r="G109" s="11">
        <f>D109+E109-F109</f>
        <v>0</v>
      </c>
      <c r="H109" s="15">
        <v>0</v>
      </c>
      <c r="I109" s="103">
        <f>G109</f>
        <v>0</v>
      </c>
      <c r="J109" s="103">
        <v>0</v>
      </c>
    </row>
    <row r="110" spans="1:10" ht="12.75" customHeight="1">
      <c r="A110" s="121"/>
      <c r="B110" s="104" t="s">
        <v>317</v>
      </c>
      <c r="C110" s="98" t="s">
        <v>14</v>
      </c>
      <c r="D110" s="15">
        <v>25000</v>
      </c>
      <c r="E110" s="15">
        <v>0</v>
      </c>
      <c r="F110" s="15">
        <v>0</v>
      </c>
      <c r="G110" s="11">
        <f>D110+E110-F110</f>
        <v>25000</v>
      </c>
      <c r="H110" s="15">
        <v>0</v>
      </c>
      <c r="I110" s="103">
        <f>G110</f>
        <v>25000</v>
      </c>
      <c r="J110" s="103">
        <v>0</v>
      </c>
    </row>
    <row r="111" spans="1:10" ht="17.25" customHeight="1">
      <c r="A111" s="182" t="s">
        <v>322</v>
      </c>
      <c r="B111" s="164"/>
      <c r="C111" s="165" t="s">
        <v>323</v>
      </c>
      <c r="D111" s="163">
        <f aca="true" t="shared" si="26" ref="D111:J111">D112+D113+D114+D115+D116+D117+D118</f>
        <v>13488</v>
      </c>
      <c r="E111" s="163">
        <f t="shared" si="26"/>
        <v>488</v>
      </c>
      <c r="F111" s="163">
        <f t="shared" si="26"/>
        <v>488</v>
      </c>
      <c r="G111" s="163">
        <f t="shared" si="26"/>
        <v>13488</v>
      </c>
      <c r="H111" s="163">
        <f t="shared" si="26"/>
        <v>13488</v>
      </c>
      <c r="I111" s="163">
        <f t="shared" si="26"/>
        <v>0</v>
      </c>
      <c r="J111" s="163">
        <f t="shared" si="26"/>
        <v>0</v>
      </c>
    </row>
    <row r="112" spans="1:10" ht="16.5" customHeight="1">
      <c r="A112" s="108"/>
      <c r="B112" s="104" t="s">
        <v>324</v>
      </c>
      <c r="C112" s="98" t="s">
        <v>176</v>
      </c>
      <c r="D112" s="15">
        <v>7120</v>
      </c>
      <c r="E112" s="15">
        <v>0</v>
      </c>
      <c r="F112" s="15">
        <v>0</v>
      </c>
      <c r="G112" s="11">
        <f aca="true" t="shared" si="27" ref="G112:G118">D112+E112-F112</f>
        <v>7120</v>
      </c>
      <c r="H112" s="15">
        <f aca="true" t="shared" si="28" ref="H112:H118">G112</f>
        <v>7120</v>
      </c>
      <c r="I112" s="101">
        <f aca="true" t="shared" si="29" ref="I112:I118">G112-H112</f>
        <v>0</v>
      </c>
      <c r="J112" s="101">
        <v>0</v>
      </c>
    </row>
    <row r="113" spans="1:10" ht="12" customHeight="1">
      <c r="A113" s="121"/>
      <c r="B113" s="104" t="s">
        <v>285</v>
      </c>
      <c r="C113" s="98" t="s">
        <v>313</v>
      </c>
      <c r="D113" s="15">
        <v>560</v>
      </c>
      <c r="E113" s="15">
        <v>0</v>
      </c>
      <c r="F113" s="15">
        <v>0</v>
      </c>
      <c r="G113" s="11">
        <f t="shared" si="27"/>
        <v>560</v>
      </c>
      <c r="H113" s="15">
        <f t="shared" si="28"/>
        <v>560</v>
      </c>
      <c r="I113" s="101">
        <f t="shared" si="29"/>
        <v>0</v>
      </c>
      <c r="J113" s="103">
        <v>0</v>
      </c>
    </row>
    <row r="114" spans="1:10" ht="12" customHeight="1">
      <c r="A114" s="121"/>
      <c r="B114" s="104" t="s">
        <v>286</v>
      </c>
      <c r="C114" s="98" t="s">
        <v>287</v>
      </c>
      <c r="D114" s="15">
        <v>80</v>
      </c>
      <c r="E114" s="15">
        <v>0</v>
      </c>
      <c r="F114" s="15">
        <v>0</v>
      </c>
      <c r="G114" s="11">
        <f t="shared" si="27"/>
        <v>80</v>
      </c>
      <c r="H114" s="15">
        <f t="shared" si="28"/>
        <v>80</v>
      </c>
      <c r="I114" s="101">
        <f t="shared" si="29"/>
        <v>0</v>
      </c>
      <c r="J114" s="103">
        <v>0</v>
      </c>
    </row>
    <row r="115" spans="1:10" ht="12" customHeight="1">
      <c r="A115" s="121"/>
      <c r="B115" s="104" t="s">
        <v>500</v>
      </c>
      <c r="C115" s="98" t="s">
        <v>507</v>
      </c>
      <c r="D115" s="15">
        <v>4150</v>
      </c>
      <c r="E115" s="15">
        <v>0</v>
      </c>
      <c r="F115" s="15">
        <v>0</v>
      </c>
      <c r="G115" s="11">
        <f t="shared" si="27"/>
        <v>4150</v>
      </c>
      <c r="H115" s="15">
        <f t="shared" si="28"/>
        <v>4150</v>
      </c>
      <c r="I115" s="101">
        <f t="shared" si="29"/>
        <v>0</v>
      </c>
      <c r="J115" s="103">
        <v>0</v>
      </c>
    </row>
    <row r="116" spans="1:10" ht="13.5" customHeight="1">
      <c r="A116" s="121"/>
      <c r="B116" s="104" t="s">
        <v>314</v>
      </c>
      <c r="C116" s="98" t="s">
        <v>288</v>
      </c>
      <c r="D116" s="15">
        <v>878</v>
      </c>
      <c r="E116" s="15">
        <v>380</v>
      </c>
      <c r="F116" s="15">
        <v>380</v>
      </c>
      <c r="G116" s="11">
        <f t="shared" si="27"/>
        <v>878</v>
      </c>
      <c r="H116" s="15">
        <f t="shared" si="28"/>
        <v>878</v>
      </c>
      <c r="I116" s="101">
        <f t="shared" si="29"/>
        <v>0</v>
      </c>
      <c r="J116" s="103">
        <v>0</v>
      </c>
    </row>
    <row r="117" spans="1:10" ht="13.5" customHeight="1">
      <c r="A117" s="121"/>
      <c r="B117" s="104" t="s">
        <v>280</v>
      </c>
      <c r="C117" s="98" t="s">
        <v>281</v>
      </c>
      <c r="D117" s="15">
        <v>458</v>
      </c>
      <c r="E117" s="15">
        <v>108</v>
      </c>
      <c r="F117" s="15">
        <v>108</v>
      </c>
      <c r="G117" s="11">
        <f t="shared" si="27"/>
        <v>458</v>
      </c>
      <c r="H117" s="15">
        <f t="shared" si="28"/>
        <v>458</v>
      </c>
      <c r="I117" s="101">
        <f t="shared" si="29"/>
        <v>0</v>
      </c>
      <c r="J117" s="103">
        <v>0</v>
      </c>
    </row>
    <row r="118" spans="1:10" ht="12.75" customHeight="1">
      <c r="A118" s="121"/>
      <c r="B118" s="104" t="s">
        <v>315</v>
      </c>
      <c r="C118" s="98" t="s">
        <v>291</v>
      </c>
      <c r="D118" s="15">
        <v>242</v>
      </c>
      <c r="E118" s="15">
        <v>0</v>
      </c>
      <c r="F118" s="15">
        <v>0</v>
      </c>
      <c r="G118" s="11">
        <f t="shared" si="27"/>
        <v>242</v>
      </c>
      <c r="H118" s="15">
        <f t="shared" si="28"/>
        <v>242</v>
      </c>
      <c r="I118" s="101">
        <f t="shared" si="29"/>
        <v>0</v>
      </c>
      <c r="J118" s="103">
        <v>0</v>
      </c>
    </row>
    <row r="119" spans="1:10" ht="25.5" customHeight="1">
      <c r="A119" s="182" t="s">
        <v>602</v>
      </c>
      <c r="B119" s="233"/>
      <c r="C119" s="165" t="s">
        <v>603</v>
      </c>
      <c r="D119" s="163">
        <f>D120+D121+D122+D123</f>
        <v>12550</v>
      </c>
      <c r="E119" s="163">
        <f aca="true" t="shared" si="30" ref="E119:J119">E120+E121+E122+E123</f>
        <v>2000</v>
      </c>
      <c r="F119" s="163">
        <f t="shared" si="30"/>
        <v>2000</v>
      </c>
      <c r="G119" s="163">
        <f>G120+G121+G122+G123</f>
        <v>12550</v>
      </c>
      <c r="H119" s="163">
        <f t="shared" si="30"/>
        <v>0</v>
      </c>
      <c r="I119" s="163">
        <f t="shared" si="30"/>
        <v>11200</v>
      </c>
      <c r="J119" s="163">
        <f t="shared" si="30"/>
        <v>2000</v>
      </c>
    </row>
    <row r="120" spans="1:10" ht="22.5" customHeight="1">
      <c r="A120" s="222"/>
      <c r="B120" s="211" t="s">
        <v>321</v>
      </c>
      <c r="C120" s="98" t="s">
        <v>506</v>
      </c>
      <c r="D120" s="212">
        <v>0</v>
      </c>
      <c r="E120" s="212">
        <v>2000</v>
      </c>
      <c r="F120" s="212"/>
      <c r="G120" s="11">
        <f>D120+E120-F120</f>
        <v>2000</v>
      </c>
      <c r="H120" s="212">
        <v>0</v>
      </c>
      <c r="I120" s="209">
        <v>0</v>
      </c>
      <c r="J120" s="209">
        <f>G120</f>
        <v>2000</v>
      </c>
    </row>
    <row r="121" spans="1:10" ht="16.5" customHeight="1">
      <c r="A121" s="121"/>
      <c r="B121" s="104" t="s">
        <v>500</v>
      </c>
      <c r="C121" s="98" t="s">
        <v>507</v>
      </c>
      <c r="D121" s="212">
        <v>1350</v>
      </c>
      <c r="E121" s="15">
        <v>0</v>
      </c>
      <c r="F121" s="15">
        <v>0</v>
      </c>
      <c r="G121">
        <f>D121+E121-F121</f>
        <v>1350</v>
      </c>
      <c r="H121" s="15">
        <v>0</v>
      </c>
      <c r="I121" s="103">
        <f>G120</f>
        <v>2000</v>
      </c>
      <c r="J121" s="103">
        <v>0</v>
      </c>
    </row>
    <row r="122" spans="1:10" ht="12.75" customHeight="1">
      <c r="A122" s="121"/>
      <c r="B122" s="104" t="s">
        <v>314</v>
      </c>
      <c r="C122" s="98" t="s">
        <v>288</v>
      </c>
      <c r="D122" s="212">
        <v>4000</v>
      </c>
      <c r="E122" s="15">
        <v>0</v>
      </c>
      <c r="F122" s="15">
        <v>0</v>
      </c>
      <c r="G122" s="11">
        <f>D122+E122-F122</f>
        <v>4000</v>
      </c>
      <c r="H122" s="15">
        <v>0</v>
      </c>
      <c r="I122" s="103">
        <f>G122</f>
        <v>4000</v>
      </c>
      <c r="J122" s="103">
        <v>0</v>
      </c>
    </row>
    <row r="123" spans="1:10" ht="12.75" customHeight="1">
      <c r="A123" s="121"/>
      <c r="B123" s="104" t="s">
        <v>280</v>
      </c>
      <c r="C123" s="98" t="s">
        <v>281</v>
      </c>
      <c r="D123" s="212">
        <v>7200</v>
      </c>
      <c r="E123" s="15">
        <v>0</v>
      </c>
      <c r="F123" s="15">
        <v>2000</v>
      </c>
      <c r="G123" s="11">
        <f>D123+E123-F123</f>
        <v>5200</v>
      </c>
      <c r="H123" s="15">
        <v>0</v>
      </c>
      <c r="I123" s="103">
        <f>G123</f>
        <v>5200</v>
      </c>
      <c r="J123" s="103">
        <v>0</v>
      </c>
    </row>
    <row r="124" spans="1:10" ht="15.75" customHeight="1">
      <c r="A124" s="182" t="s">
        <v>57</v>
      </c>
      <c r="B124" s="164"/>
      <c r="C124" s="165" t="s">
        <v>363</v>
      </c>
      <c r="D124" s="163">
        <f aca="true" t="shared" si="31" ref="D124:J124">D125+D126+D127+D128</f>
        <v>13725</v>
      </c>
      <c r="E124" s="163">
        <f t="shared" si="31"/>
        <v>530</v>
      </c>
      <c r="F124" s="163">
        <f t="shared" si="31"/>
        <v>530</v>
      </c>
      <c r="G124" s="163">
        <f t="shared" si="31"/>
        <v>13725</v>
      </c>
      <c r="H124" s="163">
        <f t="shared" si="31"/>
        <v>0</v>
      </c>
      <c r="I124" s="524">
        <f>I125+I126+I127+I128</f>
        <v>13725</v>
      </c>
      <c r="J124" s="163">
        <f t="shared" si="31"/>
        <v>0</v>
      </c>
    </row>
    <row r="125" spans="1:10" ht="13.5" customHeight="1">
      <c r="A125" s="222"/>
      <c r="B125" s="211" t="s">
        <v>500</v>
      </c>
      <c r="C125" s="210" t="s">
        <v>507</v>
      </c>
      <c r="D125" s="212">
        <v>450</v>
      </c>
      <c r="E125" s="212">
        <v>530</v>
      </c>
      <c r="F125" s="212">
        <v>0</v>
      </c>
      <c r="G125" s="11">
        <f>D125+E125-F125</f>
        <v>980</v>
      </c>
      <c r="H125" s="134">
        <v>0</v>
      </c>
      <c r="I125" s="103">
        <f>G125</f>
        <v>980</v>
      </c>
      <c r="J125" s="134">
        <v>0</v>
      </c>
    </row>
    <row r="126" spans="1:10" s="198" customFormat="1" ht="13.5" customHeight="1">
      <c r="A126" s="186"/>
      <c r="B126" s="197" t="s">
        <v>314</v>
      </c>
      <c r="C126" s="148" t="s">
        <v>288</v>
      </c>
      <c r="D126" s="134">
        <v>2000</v>
      </c>
      <c r="E126" s="134">
        <v>0</v>
      </c>
      <c r="F126" s="134">
        <v>0</v>
      </c>
      <c r="G126" s="11">
        <f>D126+E126-F126</f>
        <v>2000</v>
      </c>
      <c r="H126" s="134">
        <v>0</v>
      </c>
      <c r="I126" s="103">
        <f>G126</f>
        <v>2000</v>
      </c>
      <c r="J126" s="134">
        <v>0</v>
      </c>
    </row>
    <row r="127" spans="1:10" ht="14.25" customHeight="1">
      <c r="A127" s="121"/>
      <c r="B127" s="104" t="s">
        <v>280</v>
      </c>
      <c r="C127" s="98" t="s">
        <v>281</v>
      </c>
      <c r="D127" s="15">
        <v>1000</v>
      </c>
      <c r="E127" s="15">
        <v>0</v>
      </c>
      <c r="F127" s="15">
        <v>530</v>
      </c>
      <c r="G127" s="11">
        <f>D127+E127-F127</f>
        <v>470</v>
      </c>
      <c r="H127" s="15">
        <v>0</v>
      </c>
      <c r="I127" s="103">
        <f>G127</f>
        <v>470</v>
      </c>
      <c r="J127" s="103">
        <v>0</v>
      </c>
    </row>
    <row r="128" spans="1:10" ht="12.75" customHeight="1">
      <c r="A128" s="121"/>
      <c r="B128" s="104" t="s">
        <v>341</v>
      </c>
      <c r="C128" s="98" t="s">
        <v>292</v>
      </c>
      <c r="D128" s="15">
        <v>10275</v>
      </c>
      <c r="E128" s="15">
        <v>0</v>
      </c>
      <c r="F128" s="15">
        <v>0</v>
      </c>
      <c r="G128" s="11">
        <f>D128+E128-F128</f>
        <v>10275</v>
      </c>
      <c r="H128" s="15">
        <v>0</v>
      </c>
      <c r="I128" s="103">
        <f>G128</f>
        <v>10275</v>
      </c>
      <c r="J128" s="103">
        <v>0</v>
      </c>
    </row>
    <row r="129" spans="1:10" ht="24.75" customHeight="1">
      <c r="A129" s="130" t="s">
        <v>325</v>
      </c>
      <c r="B129" s="99"/>
      <c r="C129" s="126" t="s">
        <v>197</v>
      </c>
      <c r="D129" s="79">
        <f>D130+D132+D154</f>
        <v>2112500</v>
      </c>
      <c r="E129" s="79">
        <f>E130+E132+E154</f>
        <v>5000</v>
      </c>
      <c r="F129" s="79">
        <f>F130+F132+F154</f>
        <v>0</v>
      </c>
      <c r="G129" s="79">
        <f>G130+G132+G154</f>
        <v>2117500</v>
      </c>
      <c r="H129" s="79">
        <f>H132+H154</f>
        <v>2026000</v>
      </c>
      <c r="I129" s="79">
        <f>I132+I154</f>
        <v>0</v>
      </c>
      <c r="J129" s="79">
        <f>J132+J154</f>
        <v>0</v>
      </c>
    </row>
    <row r="130" spans="1:10" ht="24.75" customHeight="1">
      <c r="A130" s="182" t="s">
        <v>647</v>
      </c>
      <c r="B130" s="164"/>
      <c r="C130" s="165" t="s">
        <v>742</v>
      </c>
      <c r="D130" s="163">
        <f aca="true" t="shared" si="32" ref="D130:I130">D131</f>
        <v>0</v>
      </c>
      <c r="E130" s="163">
        <f t="shared" si="32"/>
        <v>5000</v>
      </c>
      <c r="F130" s="163">
        <f t="shared" si="32"/>
        <v>0</v>
      </c>
      <c r="G130" s="163">
        <f t="shared" si="32"/>
        <v>5000</v>
      </c>
      <c r="H130" s="163">
        <f t="shared" si="32"/>
        <v>5000</v>
      </c>
      <c r="I130" s="163">
        <f t="shared" si="32"/>
        <v>0</v>
      </c>
      <c r="J130" s="163">
        <v>0</v>
      </c>
    </row>
    <row r="131" spans="1:10" ht="52.5" customHeight="1">
      <c r="A131" s="525"/>
      <c r="B131" s="249" t="s">
        <v>757</v>
      </c>
      <c r="C131" s="252" t="s">
        <v>758</v>
      </c>
      <c r="D131" s="251">
        <v>0</v>
      </c>
      <c r="E131" s="251">
        <v>5000</v>
      </c>
      <c r="F131" s="251">
        <v>0</v>
      </c>
      <c r="G131" s="251">
        <f>D131+E131-F131</f>
        <v>5000</v>
      </c>
      <c r="H131" s="251">
        <f>G131</f>
        <v>5000</v>
      </c>
      <c r="I131" s="251">
        <v>0</v>
      </c>
      <c r="J131" s="251">
        <v>0</v>
      </c>
    </row>
    <row r="132" spans="1:10" ht="24.75" customHeight="1">
      <c r="A132" s="182" t="s">
        <v>336</v>
      </c>
      <c r="B132" s="164"/>
      <c r="C132" s="165" t="s">
        <v>200</v>
      </c>
      <c r="D132" s="163">
        <f aca="true" t="shared" si="33" ref="D132:J132">D133+D134+D135+D136+D137+D138+D139+D140+D141+D142+D143+D144+D145+D146+D147+D148+D149+D150+D151+D152+D153</f>
        <v>2093500</v>
      </c>
      <c r="E132" s="163">
        <f t="shared" si="33"/>
        <v>0</v>
      </c>
      <c r="F132" s="163">
        <f t="shared" si="33"/>
        <v>0</v>
      </c>
      <c r="G132" s="163">
        <f t="shared" si="33"/>
        <v>2093500</v>
      </c>
      <c r="H132" s="163">
        <f t="shared" si="33"/>
        <v>2007000</v>
      </c>
      <c r="I132" s="163">
        <v>0</v>
      </c>
      <c r="J132" s="163">
        <f t="shared" si="33"/>
        <v>0</v>
      </c>
    </row>
    <row r="133" spans="1:10" s="18" customFormat="1" ht="13.5" customHeight="1">
      <c r="A133" s="121"/>
      <c r="B133" s="104" t="s">
        <v>510</v>
      </c>
      <c r="C133" s="98" t="s">
        <v>511</v>
      </c>
      <c r="D133" s="15">
        <v>137000</v>
      </c>
      <c r="E133" s="15">
        <v>0</v>
      </c>
      <c r="F133" s="15">
        <v>0</v>
      </c>
      <c r="G133" s="11">
        <f aca="true" t="shared" si="34" ref="G133:G155">D133+E133-F133</f>
        <v>137000</v>
      </c>
      <c r="H133" s="15">
        <f aca="true" t="shared" si="35" ref="H133:H155">G133</f>
        <v>137000</v>
      </c>
      <c r="I133" s="103">
        <f>G133-H133</f>
        <v>0</v>
      </c>
      <c r="J133" s="103">
        <v>0</v>
      </c>
    </row>
    <row r="134" spans="1:10" ht="14.25" customHeight="1">
      <c r="A134" s="121"/>
      <c r="B134" s="104" t="s">
        <v>283</v>
      </c>
      <c r="C134" s="98" t="s">
        <v>450</v>
      </c>
      <c r="D134" s="15">
        <v>19000</v>
      </c>
      <c r="E134" s="15">
        <v>0</v>
      </c>
      <c r="F134" s="15">
        <v>0</v>
      </c>
      <c r="G134" s="11">
        <f t="shared" si="34"/>
        <v>19000</v>
      </c>
      <c r="H134" s="15">
        <f t="shared" si="35"/>
        <v>19000</v>
      </c>
      <c r="I134" s="103">
        <f aca="true" t="shared" si="36" ref="I134:I155">G134-H134</f>
        <v>0</v>
      </c>
      <c r="J134" s="103">
        <v>0</v>
      </c>
    </row>
    <row r="135" spans="1:10" ht="14.25" customHeight="1">
      <c r="A135" s="121"/>
      <c r="B135" s="104" t="s">
        <v>284</v>
      </c>
      <c r="C135" s="98" t="s">
        <v>172</v>
      </c>
      <c r="D135" s="15">
        <v>2000</v>
      </c>
      <c r="E135" s="15">
        <v>0</v>
      </c>
      <c r="F135" s="15">
        <v>0</v>
      </c>
      <c r="G135" s="11">
        <f t="shared" si="34"/>
        <v>2000</v>
      </c>
      <c r="H135" s="15">
        <f t="shared" si="35"/>
        <v>2000</v>
      </c>
      <c r="I135" s="103">
        <f t="shared" si="36"/>
        <v>0</v>
      </c>
      <c r="J135" s="103">
        <v>0</v>
      </c>
    </row>
    <row r="136" spans="1:10" ht="22.5" customHeight="1">
      <c r="A136" s="121"/>
      <c r="B136" s="104" t="s">
        <v>328</v>
      </c>
      <c r="C136" s="98" t="s">
        <v>198</v>
      </c>
      <c r="D136" s="15">
        <v>1315000</v>
      </c>
      <c r="E136" s="15">
        <v>0</v>
      </c>
      <c r="F136" s="15">
        <v>0</v>
      </c>
      <c r="G136" s="11">
        <f t="shared" si="34"/>
        <v>1315000</v>
      </c>
      <c r="H136" s="15">
        <f t="shared" si="35"/>
        <v>1315000</v>
      </c>
      <c r="I136" s="103">
        <f t="shared" si="36"/>
        <v>0</v>
      </c>
      <c r="J136" s="103">
        <v>0</v>
      </c>
    </row>
    <row r="137" spans="1:10" ht="14.25" customHeight="1">
      <c r="A137" s="121"/>
      <c r="B137" s="104" t="s">
        <v>329</v>
      </c>
      <c r="C137" s="98" t="s">
        <v>199</v>
      </c>
      <c r="D137" s="15">
        <v>62000</v>
      </c>
      <c r="E137" s="15">
        <v>0</v>
      </c>
      <c r="F137" s="15">
        <v>0</v>
      </c>
      <c r="G137" s="11">
        <f t="shared" si="34"/>
        <v>62000</v>
      </c>
      <c r="H137" s="15">
        <f t="shared" si="35"/>
        <v>62000</v>
      </c>
      <c r="I137" s="103">
        <f t="shared" si="36"/>
        <v>0</v>
      </c>
      <c r="J137" s="103">
        <v>0</v>
      </c>
    </row>
    <row r="138" spans="1:10" ht="15" customHeight="1">
      <c r="A138" s="121"/>
      <c r="B138" s="104" t="s">
        <v>330</v>
      </c>
      <c r="C138" s="98" t="s">
        <v>331</v>
      </c>
      <c r="D138" s="15">
        <v>104000</v>
      </c>
      <c r="E138" s="15">
        <v>0</v>
      </c>
      <c r="F138" s="15">
        <v>0</v>
      </c>
      <c r="G138" s="11">
        <f t="shared" si="34"/>
        <v>104000</v>
      </c>
      <c r="H138" s="15">
        <f t="shared" si="35"/>
        <v>104000</v>
      </c>
      <c r="I138" s="103">
        <f t="shared" si="36"/>
        <v>0</v>
      </c>
      <c r="J138" s="103">
        <v>0</v>
      </c>
    </row>
    <row r="139" spans="1:10" ht="14.25" customHeight="1">
      <c r="A139" s="121"/>
      <c r="B139" s="122" t="s">
        <v>187</v>
      </c>
      <c r="C139" s="98" t="s">
        <v>313</v>
      </c>
      <c r="D139" s="15">
        <v>3500</v>
      </c>
      <c r="E139" s="15">
        <v>0</v>
      </c>
      <c r="F139" s="15">
        <v>0</v>
      </c>
      <c r="G139" s="11">
        <f t="shared" si="34"/>
        <v>3500</v>
      </c>
      <c r="H139" s="15">
        <f t="shared" si="35"/>
        <v>3500</v>
      </c>
      <c r="I139" s="103">
        <f t="shared" si="36"/>
        <v>0</v>
      </c>
      <c r="J139" s="103">
        <v>0</v>
      </c>
    </row>
    <row r="140" spans="1:10" ht="14.25" customHeight="1">
      <c r="A140" s="121"/>
      <c r="B140" s="104" t="s">
        <v>286</v>
      </c>
      <c r="C140" s="98" t="s">
        <v>287</v>
      </c>
      <c r="D140" s="15">
        <v>500</v>
      </c>
      <c r="E140" s="15">
        <v>0</v>
      </c>
      <c r="F140" s="15">
        <v>0</v>
      </c>
      <c r="G140" s="11">
        <f t="shared" si="34"/>
        <v>500</v>
      </c>
      <c r="H140" s="15">
        <f t="shared" si="35"/>
        <v>500</v>
      </c>
      <c r="I140" s="103">
        <f t="shared" si="36"/>
        <v>0</v>
      </c>
      <c r="J140" s="103">
        <v>0</v>
      </c>
    </row>
    <row r="141" spans="1:10" ht="14.25" customHeight="1">
      <c r="A141" s="121"/>
      <c r="B141" s="104" t="s">
        <v>512</v>
      </c>
      <c r="C141" s="98" t="s">
        <v>513</v>
      </c>
      <c r="D141" s="15">
        <v>85000</v>
      </c>
      <c r="E141" s="15">
        <v>0</v>
      </c>
      <c r="F141" s="15">
        <v>0</v>
      </c>
      <c r="G141" s="11">
        <f t="shared" si="34"/>
        <v>85000</v>
      </c>
      <c r="H141" s="15">
        <f>G141-I141</f>
        <v>85000</v>
      </c>
      <c r="I141" s="103">
        <v>0</v>
      </c>
      <c r="J141" s="103">
        <v>0</v>
      </c>
    </row>
    <row r="142" spans="1:10" ht="14.25" customHeight="1">
      <c r="A142" s="121"/>
      <c r="B142" s="104" t="s">
        <v>314</v>
      </c>
      <c r="C142" s="98" t="s">
        <v>288</v>
      </c>
      <c r="D142" s="15">
        <v>167500</v>
      </c>
      <c r="E142" s="15">
        <v>0</v>
      </c>
      <c r="F142" s="15">
        <v>0</v>
      </c>
      <c r="G142" s="11">
        <f t="shared" si="34"/>
        <v>167500</v>
      </c>
      <c r="H142" s="15">
        <v>146000</v>
      </c>
      <c r="I142" s="103">
        <v>21500</v>
      </c>
      <c r="J142" s="103">
        <v>0</v>
      </c>
    </row>
    <row r="143" spans="1:10" ht="15" customHeight="1">
      <c r="A143" s="121"/>
      <c r="B143" s="104" t="s">
        <v>332</v>
      </c>
      <c r="C143" s="98" t="s">
        <v>358</v>
      </c>
      <c r="D143" s="15">
        <v>0</v>
      </c>
      <c r="E143" s="15">
        <v>0</v>
      </c>
      <c r="F143" s="15">
        <v>0</v>
      </c>
      <c r="G143" s="11">
        <f t="shared" si="34"/>
        <v>0</v>
      </c>
      <c r="H143" s="15">
        <f t="shared" si="35"/>
        <v>0</v>
      </c>
      <c r="I143" s="103">
        <f t="shared" si="36"/>
        <v>0</v>
      </c>
      <c r="J143" s="103">
        <v>0</v>
      </c>
    </row>
    <row r="144" spans="1:10" ht="15.75" customHeight="1">
      <c r="A144" s="121"/>
      <c r="B144" s="104" t="s">
        <v>333</v>
      </c>
      <c r="C144" s="98" t="s">
        <v>334</v>
      </c>
      <c r="D144" s="15">
        <v>87890</v>
      </c>
      <c r="E144" s="15">
        <v>0</v>
      </c>
      <c r="F144" s="15">
        <v>0</v>
      </c>
      <c r="G144" s="11">
        <f t="shared" si="34"/>
        <v>87890</v>
      </c>
      <c r="H144" s="15">
        <v>22890</v>
      </c>
      <c r="I144" s="103">
        <v>65000</v>
      </c>
      <c r="J144" s="103">
        <v>0</v>
      </c>
    </row>
    <row r="145" spans="1:10" ht="15.75" customHeight="1">
      <c r="A145" s="121"/>
      <c r="B145" s="104" t="s">
        <v>299</v>
      </c>
      <c r="C145" s="98" t="s">
        <v>289</v>
      </c>
      <c r="D145" s="15">
        <v>18000</v>
      </c>
      <c r="E145" s="15">
        <v>0</v>
      </c>
      <c r="F145" s="15">
        <v>0</v>
      </c>
      <c r="G145" s="11">
        <f t="shared" si="34"/>
        <v>18000</v>
      </c>
      <c r="H145" s="15">
        <f t="shared" si="35"/>
        <v>18000</v>
      </c>
      <c r="I145" s="103">
        <f t="shared" si="36"/>
        <v>0</v>
      </c>
      <c r="J145" s="103">
        <v>0</v>
      </c>
    </row>
    <row r="146" spans="1:10" ht="15" customHeight="1">
      <c r="A146" s="121"/>
      <c r="B146" s="104" t="s">
        <v>335</v>
      </c>
      <c r="C146" s="98" t="s">
        <v>290</v>
      </c>
      <c r="D146" s="15">
        <v>15780</v>
      </c>
      <c r="E146" s="15">
        <v>0</v>
      </c>
      <c r="F146" s="15">
        <v>0</v>
      </c>
      <c r="G146" s="11">
        <f t="shared" si="34"/>
        <v>15780</v>
      </c>
      <c r="H146" s="15">
        <f t="shared" si="35"/>
        <v>15780</v>
      </c>
      <c r="I146" s="103">
        <f t="shared" si="36"/>
        <v>0</v>
      </c>
      <c r="J146" s="103">
        <v>0</v>
      </c>
    </row>
    <row r="147" spans="1:10" ht="14.25" customHeight="1">
      <c r="A147" s="121"/>
      <c r="B147" s="104" t="s">
        <v>339</v>
      </c>
      <c r="C147" s="98" t="s">
        <v>340</v>
      </c>
      <c r="D147" s="15">
        <v>6500</v>
      </c>
      <c r="E147" s="15">
        <v>0</v>
      </c>
      <c r="F147" s="15">
        <v>0</v>
      </c>
      <c r="G147" s="11">
        <f t="shared" si="34"/>
        <v>6500</v>
      </c>
      <c r="H147" s="15">
        <f t="shared" si="35"/>
        <v>6500</v>
      </c>
      <c r="I147" s="103">
        <f t="shared" si="36"/>
        <v>0</v>
      </c>
      <c r="J147" s="103">
        <v>0</v>
      </c>
    </row>
    <row r="148" spans="1:10" ht="15.75" customHeight="1">
      <c r="A148" s="121"/>
      <c r="B148" s="104" t="s">
        <v>280</v>
      </c>
      <c r="C148" s="98" t="s">
        <v>281</v>
      </c>
      <c r="D148" s="15">
        <v>45000</v>
      </c>
      <c r="E148" s="15">
        <v>0</v>
      </c>
      <c r="F148" s="15">
        <v>0</v>
      </c>
      <c r="G148" s="11">
        <f t="shared" si="34"/>
        <v>45000</v>
      </c>
      <c r="H148" s="15">
        <f t="shared" si="35"/>
        <v>45000</v>
      </c>
      <c r="I148" s="103">
        <f t="shared" si="36"/>
        <v>0</v>
      </c>
      <c r="J148" s="103">
        <v>0</v>
      </c>
    </row>
    <row r="149" spans="1:10" ht="14.25" customHeight="1">
      <c r="A149" s="121"/>
      <c r="B149" s="104" t="s">
        <v>315</v>
      </c>
      <c r="C149" s="98" t="s">
        <v>291</v>
      </c>
      <c r="D149" s="15">
        <v>7000</v>
      </c>
      <c r="E149" s="15">
        <v>0</v>
      </c>
      <c r="F149" s="15">
        <v>0</v>
      </c>
      <c r="G149" s="11">
        <f t="shared" si="34"/>
        <v>7000</v>
      </c>
      <c r="H149" s="15">
        <f t="shared" si="35"/>
        <v>7000</v>
      </c>
      <c r="I149" s="103">
        <f t="shared" si="36"/>
        <v>0</v>
      </c>
      <c r="J149" s="103">
        <v>0</v>
      </c>
    </row>
    <row r="150" spans="1:10" ht="15" customHeight="1">
      <c r="A150" s="121"/>
      <c r="B150" s="104" t="s">
        <v>341</v>
      </c>
      <c r="C150" s="98" t="s">
        <v>292</v>
      </c>
      <c r="D150" s="15">
        <v>6500</v>
      </c>
      <c r="E150" s="15">
        <v>0</v>
      </c>
      <c r="F150" s="15">
        <v>0</v>
      </c>
      <c r="G150" s="11">
        <f t="shared" si="34"/>
        <v>6500</v>
      </c>
      <c r="H150" s="15">
        <f t="shared" si="35"/>
        <v>6500</v>
      </c>
      <c r="I150" s="103">
        <f t="shared" si="36"/>
        <v>0</v>
      </c>
      <c r="J150" s="103">
        <v>0</v>
      </c>
    </row>
    <row r="151" spans="1:10" ht="15" customHeight="1">
      <c r="A151" s="121"/>
      <c r="B151" s="104" t="s">
        <v>316</v>
      </c>
      <c r="C151" s="98" t="s">
        <v>293</v>
      </c>
      <c r="D151" s="15">
        <v>750</v>
      </c>
      <c r="E151" s="15">
        <v>0</v>
      </c>
      <c r="F151" s="15">
        <v>0</v>
      </c>
      <c r="G151" s="11">
        <f t="shared" si="34"/>
        <v>750</v>
      </c>
      <c r="H151" s="15">
        <f t="shared" si="35"/>
        <v>750</v>
      </c>
      <c r="I151" s="103">
        <f t="shared" si="36"/>
        <v>0</v>
      </c>
      <c r="J151" s="103">
        <v>0</v>
      </c>
    </row>
    <row r="152" spans="1:10" ht="15.75" customHeight="1">
      <c r="A152" s="121"/>
      <c r="B152" s="104" t="s">
        <v>302</v>
      </c>
      <c r="C152" s="98" t="s">
        <v>303</v>
      </c>
      <c r="D152" s="15">
        <v>10420</v>
      </c>
      <c r="E152" s="15">
        <v>0</v>
      </c>
      <c r="F152" s="15">
        <v>0</v>
      </c>
      <c r="G152" s="11">
        <f t="shared" si="34"/>
        <v>10420</v>
      </c>
      <c r="H152" s="15">
        <f t="shared" si="35"/>
        <v>10420</v>
      </c>
      <c r="I152" s="103">
        <f t="shared" si="36"/>
        <v>0</v>
      </c>
      <c r="J152" s="103">
        <v>0</v>
      </c>
    </row>
    <row r="153" spans="1:10" ht="15.75" customHeight="1">
      <c r="A153" s="121"/>
      <c r="B153" s="104" t="s">
        <v>342</v>
      </c>
      <c r="C153" s="98" t="s">
        <v>201</v>
      </c>
      <c r="D153" s="15">
        <v>160</v>
      </c>
      <c r="E153" s="15">
        <v>0</v>
      </c>
      <c r="F153" s="15">
        <v>0</v>
      </c>
      <c r="G153" s="11">
        <f t="shared" si="34"/>
        <v>160</v>
      </c>
      <c r="H153" s="15">
        <f t="shared" si="35"/>
        <v>160</v>
      </c>
      <c r="I153" s="103">
        <f t="shared" si="36"/>
        <v>0</v>
      </c>
      <c r="J153" s="103">
        <v>0</v>
      </c>
    </row>
    <row r="154" spans="1:10" ht="15.75" customHeight="1">
      <c r="A154" s="182" t="s">
        <v>493</v>
      </c>
      <c r="B154" s="164"/>
      <c r="C154" s="165" t="s">
        <v>492</v>
      </c>
      <c r="D154" s="163">
        <f aca="true" t="shared" si="37" ref="D154:J154">D155</f>
        <v>19000</v>
      </c>
      <c r="E154" s="163">
        <f t="shared" si="37"/>
        <v>0</v>
      </c>
      <c r="F154" s="163">
        <f t="shared" si="37"/>
        <v>0</v>
      </c>
      <c r="G154" s="163">
        <f t="shared" si="37"/>
        <v>19000</v>
      </c>
      <c r="H154" s="163">
        <f t="shared" si="37"/>
        <v>19000</v>
      </c>
      <c r="I154" s="162">
        <f t="shared" si="37"/>
        <v>0</v>
      </c>
      <c r="J154" s="162">
        <f t="shared" si="37"/>
        <v>0</v>
      </c>
    </row>
    <row r="155" spans="1:10" ht="15.75" customHeight="1">
      <c r="A155" s="121"/>
      <c r="B155" s="104" t="s">
        <v>317</v>
      </c>
      <c r="C155" s="98" t="s">
        <v>14</v>
      </c>
      <c r="D155" s="15">
        <v>19000</v>
      </c>
      <c r="E155" s="15">
        <v>0</v>
      </c>
      <c r="F155" s="15">
        <v>0</v>
      </c>
      <c r="G155" s="11">
        <f t="shared" si="34"/>
        <v>19000</v>
      </c>
      <c r="H155" s="15">
        <f t="shared" si="35"/>
        <v>19000</v>
      </c>
      <c r="I155" s="103">
        <f t="shared" si="36"/>
        <v>0</v>
      </c>
      <c r="J155" s="103">
        <v>0</v>
      </c>
    </row>
    <row r="156" spans="1:10" ht="17.25" customHeight="1">
      <c r="A156" s="130" t="s">
        <v>202</v>
      </c>
      <c r="B156" s="99"/>
      <c r="C156" s="126" t="s">
        <v>6</v>
      </c>
      <c r="D156" s="79">
        <f>D157</f>
        <v>654374</v>
      </c>
      <c r="E156" s="79">
        <f aca="true" t="shared" si="38" ref="E156:J157">E157</f>
        <v>0</v>
      </c>
      <c r="F156" s="79">
        <f t="shared" si="38"/>
        <v>0</v>
      </c>
      <c r="G156" s="79">
        <f t="shared" si="38"/>
        <v>654374</v>
      </c>
      <c r="H156" s="79">
        <f t="shared" si="38"/>
        <v>0</v>
      </c>
      <c r="I156" s="79">
        <f t="shared" si="38"/>
        <v>654374</v>
      </c>
      <c r="J156" s="79">
        <f t="shared" si="38"/>
        <v>0</v>
      </c>
    </row>
    <row r="157" spans="1:10" ht="17.25" customHeight="1">
      <c r="A157" s="182" t="s">
        <v>203</v>
      </c>
      <c r="B157" s="164"/>
      <c r="C157" s="165" t="s">
        <v>7</v>
      </c>
      <c r="D157" s="163">
        <f>D158</f>
        <v>654374</v>
      </c>
      <c r="E157" s="163">
        <f t="shared" si="38"/>
        <v>0</v>
      </c>
      <c r="F157" s="163">
        <f t="shared" si="38"/>
        <v>0</v>
      </c>
      <c r="G157" s="163">
        <f t="shared" si="38"/>
        <v>654374</v>
      </c>
      <c r="H157" s="163">
        <f t="shared" si="38"/>
        <v>0</v>
      </c>
      <c r="I157" s="163">
        <f t="shared" si="38"/>
        <v>654374</v>
      </c>
      <c r="J157" s="163">
        <f t="shared" si="38"/>
        <v>0</v>
      </c>
    </row>
    <row r="158" spans="1:10" ht="15.75" customHeight="1">
      <c r="A158" s="121"/>
      <c r="B158" s="104" t="s">
        <v>204</v>
      </c>
      <c r="C158" s="98" t="s">
        <v>205</v>
      </c>
      <c r="D158" s="15">
        <v>654374</v>
      </c>
      <c r="E158" s="15">
        <v>0</v>
      </c>
      <c r="F158" s="15">
        <v>0</v>
      </c>
      <c r="G158" s="11">
        <f>D158+E158-F158</f>
        <v>654374</v>
      </c>
      <c r="H158" s="15">
        <v>0</v>
      </c>
      <c r="I158" s="103">
        <f>G158</f>
        <v>654374</v>
      </c>
      <c r="J158" s="103">
        <v>0</v>
      </c>
    </row>
    <row r="159" spans="1:10" ht="16.5" customHeight="1">
      <c r="A159" s="130" t="s">
        <v>206</v>
      </c>
      <c r="B159" s="99"/>
      <c r="C159" s="126" t="s">
        <v>207</v>
      </c>
      <c r="D159" s="79">
        <f>D160</f>
        <v>293044</v>
      </c>
      <c r="E159" s="79">
        <f aca="true" t="shared" si="39" ref="E159:J159">E160</f>
        <v>0</v>
      </c>
      <c r="F159" s="79">
        <f t="shared" si="39"/>
        <v>28382</v>
      </c>
      <c r="G159" s="79">
        <f t="shared" si="39"/>
        <v>264662</v>
      </c>
      <c r="H159" s="79">
        <f t="shared" si="39"/>
        <v>0</v>
      </c>
      <c r="I159" s="78">
        <f t="shared" si="39"/>
        <v>264662</v>
      </c>
      <c r="J159" s="78">
        <f t="shared" si="39"/>
        <v>0</v>
      </c>
    </row>
    <row r="160" spans="1:10" ht="15.75" customHeight="1">
      <c r="A160" s="182" t="s">
        <v>208</v>
      </c>
      <c r="B160" s="164"/>
      <c r="C160" s="165" t="s">
        <v>209</v>
      </c>
      <c r="D160" s="163">
        <f>D161+D162</f>
        <v>293044</v>
      </c>
      <c r="E160" s="163">
        <f aca="true" t="shared" si="40" ref="E160:J160">E161+E162</f>
        <v>0</v>
      </c>
      <c r="F160" s="163">
        <f t="shared" si="40"/>
        <v>28382</v>
      </c>
      <c r="G160" s="163">
        <f t="shared" si="40"/>
        <v>264662</v>
      </c>
      <c r="H160" s="163">
        <f t="shared" si="40"/>
        <v>0</v>
      </c>
      <c r="I160" s="162">
        <f t="shared" si="40"/>
        <v>264662</v>
      </c>
      <c r="J160" s="162">
        <f t="shared" si="40"/>
        <v>0</v>
      </c>
    </row>
    <row r="161" spans="1:10" ht="14.25" customHeight="1">
      <c r="A161" s="121"/>
      <c r="B161" s="104" t="s">
        <v>210</v>
      </c>
      <c r="C161" s="98" t="s">
        <v>211</v>
      </c>
      <c r="D161" s="11">
        <v>30000</v>
      </c>
      <c r="E161" s="11">
        <v>0</v>
      </c>
      <c r="F161" s="11">
        <v>0</v>
      </c>
      <c r="G161" s="11">
        <f>D161+E161-F161</f>
        <v>30000</v>
      </c>
      <c r="H161" s="15">
        <v>0</v>
      </c>
      <c r="I161" s="103">
        <f>G161</f>
        <v>30000</v>
      </c>
      <c r="J161" s="103">
        <v>0</v>
      </c>
    </row>
    <row r="162" spans="1:10" ht="12.75" customHeight="1">
      <c r="A162" s="121"/>
      <c r="B162" s="104" t="s">
        <v>210</v>
      </c>
      <c r="C162" s="98" t="s">
        <v>212</v>
      </c>
      <c r="D162" s="11">
        <v>263044</v>
      </c>
      <c r="E162" s="11">
        <v>0</v>
      </c>
      <c r="F162" s="11">
        <v>28382</v>
      </c>
      <c r="G162" s="11">
        <f>D162+E162-F162</f>
        <v>234662</v>
      </c>
      <c r="H162" s="15">
        <v>0</v>
      </c>
      <c r="I162" s="103">
        <f>G162</f>
        <v>234662</v>
      </c>
      <c r="J162" s="103">
        <v>0</v>
      </c>
    </row>
    <row r="163" spans="1:10" ht="17.25" customHeight="1">
      <c r="A163" s="130" t="s">
        <v>63</v>
      </c>
      <c r="B163" s="99"/>
      <c r="C163" s="126" t="s">
        <v>213</v>
      </c>
      <c r="D163" s="79">
        <f aca="true" t="shared" si="41" ref="D163:J163">D164+D179+D181+D191+D212+D221+D244+D254+D258+D266</f>
        <v>10152772</v>
      </c>
      <c r="E163" s="79">
        <f t="shared" si="41"/>
        <v>18412</v>
      </c>
      <c r="F163" s="79">
        <f t="shared" si="41"/>
        <v>240</v>
      </c>
      <c r="G163" s="79">
        <f t="shared" si="41"/>
        <v>10170944</v>
      </c>
      <c r="H163" s="79">
        <f t="shared" si="41"/>
        <v>0</v>
      </c>
      <c r="I163" s="79">
        <f t="shared" si="41"/>
        <v>10158944</v>
      </c>
      <c r="J163" s="79">
        <f t="shared" si="41"/>
        <v>12000</v>
      </c>
    </row>
    <row r="164" spans="1:10" ht="17.25" customHeight="1">
      <c r="A164" s="182" t="s">
        <v>214</v>
      </c>
      <c r="B164" s="164"/>
      <c r="C164" s="165" t="s">
        <v>101</v>
      </c>
      <c r="D164" s="163">
        <f aca="true" t="shared" si="42" ref="D164:J164">D165+D166+D167+D168+D169+D170+D171+D172+D173+D174+D175+D176+D177+D178</f>
        <v>954909</v>
      </c>
      <c r="E164" s="163">
        <f t="shared" si="42"/>
        <v>0</v>
      </c>
      <c r="F164" s="163">
        <f t="shared" si="42"/>
        <v>0</v>
      </c>
      <c r="G164" s="163">
        <f t="shared" si="42"/>
        <v>954909</v>
      </c>
      <c r="H164" s="163">
        <f t="shared" si="42"/>
        <v>0</v>
      </c>
      <c r="I164" s="163">
        <f t="shared" si="42"/>
        <v>954909</v>
      </c>
      <c r="J164" s="163">
        <f t="shared" si="42"/>
        <v>0</v>
      </c>
    </row>
    <row r="165" spans="1:10" s="18" customFormat="1" ht="14.25" customHeight="1">
      <c r="A165" s="121"/>
      <c r="B165" s="104" t="s">
        <v>327</v>
      </c>
      <c r="C165" s="15" t="s">
        <v>215</v>
      </c>
      <c r="D165" s="15">
        <v>0</v>
      </c>
      <c r="E165" s="15">
        <v>0</v>
      </c>
      <c r="F165" s="15">
        <v>0</v>
      </c>
      <c r="G165" s="11">
        <f aca="true" t="shared" si="43" ref="G165:G178">D165+E165-F165</f>
        <v>0</v>
      </c>
      <c r="H165" s="11">
        <v>0</v>
      </c>
      <c r="I165" s="103">
        <f aca="true" t="shared" si="44" ref="I165:I176">G165</f>
        <v>0</v>
      </c>
      <c r="J165" s="103">
        <v>0</v>
      </c>
    </row>
    <row r="166" spans="1:10" ht="12.75" customHeight="1">
      <c r="A166" s="108"/>
      <c r="B166" s="9" t="s">
        <v>282</v>
      </c>
      <c r="C166" s="42" t="s">
        <v>186</v>
      </c>
      <c r="D166" s="11">
        <v>493709</v>
      </c>
      <c r="E166" s="11">
        <v>0</v>
      </c>
      <c r="F166" s="11">
        <v>0</v>
      </c>
      <c r="G166" s="11">
        <f t="shared" si="43"/>
        <v>493709</v>
      </c>
      <c r="H166" s="11">
        <v>0</v>
      </c>
      <c r="I166" s="103">
        <f t="shared" si="44"/>
        <v>493709</v>
      </c>
      <c r="J166" s="103">
        <v>0</v>
      </c>
    </row>
    <row r="167" spans="1:10" ht="13.5" customHeight="1">
      <c r="A167" s="108"/>
      <c r="B167" s="9" t="s">
        <v>284</v>
      </c>
      <c r="C167" s="42" t="s">
        <v>172</v>
      </c>
      <c r="D167" s="11">
        <v>31860</v>
      </c>
      <c r="E167" s="11">
        <v>0</v>
      </c>
      <c r="F167" s="11">
        <v>0</v>
      </c>
      <c r="G167" s="11">
        <f t="shared" si="43"/>
        <v>31860</v>
      </c>
      <c r="H167" s="11">
        <v>0</v>
      </c>
      <c r="I167" s="103">
        <f t="shared" si="44"/>
        <v>31860</v>
      </c>
      <c r="J167" s="103">
        <v>0</v>
      </c>
    </row>
    <row r="168" spans="1:10" ht="15" customHeight="1">
      <c r="A168" s="108"/>
      <c r="B168" s="114" t="s">
        <v>187</v>
      </c>
      <c r="C168" s="42" t="s">
        <v>179</v>
      </c>
      <c r="D168" s="11">
        <v>94000</v>
      </c>
      <c r="E168" s="11">
        <v>0</v>
      </c>
      <c r="F168" s="11">
        <v>0</v>
      </c>
      <c r="G168" s="11">
        <f t="shared" si="43"/>
        <v>94000</v>
      </c>
      <c r="H168" s="11">
        <v>0</v>
      </c>
      <c r="I168" s="103">
        <f t="shared" si="44"/>
        <v>94000</v>
      </c>
      <c r="J168" s="103">
        <v>0</v>
      </c>
    </row>
    <row r="169" spans="1:10" ht="12.75" customHeight="1">
      <c r="A169" s="108"/>
      <c r="B169" s="114" t="s">
        <v>286</v>
      </c>
      <c r="C169" s="42" t="s">
        <v>287</v>
      </c>
      <c r="D169" s="11">
        <v>12900</v>
      </c>
      <c r="E169" s="11">
        <v>0</v>
      </c>
      <c r="F169" s="11">
        <v>0</v>
      </c>
      <c r="G169" s="11">
        <f t="shared" si="43"/>
        <v>12900</v>
      </c>
      <c r="H169" s="11">
        <v>0</v>
      </c>
      <c r="I169" s="103">
        <f t="shared" si="44"/>
        <v>12900</v>
      </c>
      <c r="J169" s="103">
        <v>0</v>
      </c>
    </row>
    <row r="170" spans="1:10" ht="12.75" customHeight="1">
      <c r="A170" s="108"/>
      <c r="B170" s="114" t="s">
        <v>500</v>
      </c>
      <c r="C170" s="42" t="s">
        <v>507</v>
      </c>
      <c r="D170" s="11">
        <v>2000</v>
      </c>
      <c r="E170" s="11">
        <v>0</v>
      </c>
      <c r="F170" s="11">
        <v>0</v>
      </c>
      <c r="G170" s="11">
        <f t="shared" si="43"/>
        <v>2000</v>
      </c>
      <c r="H170" s="11">
        <v>0</v>
      </c>
      <c r="I170" s="103">
        <f t="shared" si="44"/>
        <v>2000</v>
      </c>
      <c r="J170" s="103">
        <v>0</v>
      </c>
    </row>
    <row r="171" spans="1:10" ht="12.75" customHeight="1">
      <c r="A171" s="108"/>
      <c r="B171" s="114" t="s">
        <v>314</v>
      </c>
      <c r="C171" s="42" t="s">
        <v>216</v>
      </c>
      <c r="D171" s="11">
        <v>42500</v>
      </c>
      <c r="E171" s="11">
        <v>0</v>
      </c>
      <c r="F171" s="11">
        <v>0</v>
      </c>
      <c r="G171" s="11">
        <f t="shared" si="43"/>
        <v>42500</v>
      </c>
      <c r="H171" s="11">
        <v>0</v>
      </c>
      <c r="I171" s="103">
        <f t="shared" si="44"/>
        <v>42500</v>
      </c>
      <c r="J171" s="103">
        <v>0</v>
      </c>
    </row>
    <row r="172" spans="1:10" ht="13.5" customHeight="1">
      <c r="A172" s="108"/>
      <c r="B172" s="114" t="s">
        <v>299</v>
      </c>
      <c r="C172" s="42" t="s">
        <v>289</v>
      </c>
      <c r="D172" s="11">
        <v>9000</v>
      </c>
      <c r="E172" s="11">
        <v>0</v>
      </c>
      <c r="F172" s="11">
        <v>0</v>
      </c>
      <c r="G172" s="11">
        <f t="shared" si="43"/>
        <v>9000</v>
      </c>
      <c r="H172" s="11">
        <v>0</v>
      </c>
      <c r="I172" s="103">
        <f t="shared" si="44"/>
        <v>9000</v>
      </c>
      <c r="J172" s="103">
        <v>0</v>
      </c>
    </row>
    <row r="173" spans="1:10" ht="13.5" customHeight="1">
      <c r="A173" s="108"/>
      <c r="B173" s="114" t="s">
        <v>335</v>
      </c>
      <c r="C173" s="42" t="s">
        <v>290</v>
      </c>
      <c r="D173" s="11">
        <v>0</v>
      </c>
      <c r="E173" s="11">
        <v>0</v>
      </c>
      <c r="F173" s="11">
        <v>0</v>
      </c>
      <c r="G173" s="11">
        <f t="shared" si="43"/>
        <v>0</v>
      </c>
      <c r="H173" s="11">
        <v>0</v>
      </c>
      <c r="I173" s="103">
        <f t="shared" si="44"/>
        <v>0</v>
      </c>
      <c r="J173" s="103">
        <v>0</v>
      </c>
    </row>
    <row r="174" spans="1:10" ht="13.5" customHeight="1">
      <c r="A174" s="108"/>
      <c r="B174" s="114" t="s">
        <v>280</v>
      </c>
      <c r="C174" s="42" t="s">
        <v>281</v>
      </c>
      <c r="D174" s="11">
        <v>15600</v>
      </c>
      <c r="E174" s="11">
        <v>0</v>
      </c>
      <c r="F174" s="11">
        <v>0</v>
      </c>
      <c r="G174" s="11">
        <f t="shared" si="43"/>
        <v>15600</v>
      </c>
      <c r="H174" s="11">
        <v>0</v>
      </c>
      <c r="I174" s="103">
        <f t="shared" si="44"/>
        <v>15600</v>
      </c>
      <c r="J174" s="103">
        <v>0</v>
      </c>
    </row>
    <row r="175" spans="1:10" ht="13.5" customHeight="1">
      <c r="A175" s="108"/>
      <c r="B175" s="114" t="s">
        <v>315</v>
      </c>
      <c r="C175" s="42" t="s">
        <v>291</v>
      </c>
      <c r="D175" s="11">
        <v>1000</v>
      </c>
      <c r="E175" s="11">
        <v>0</v>
      </c>
      <c r="F175" s="11">
        <v>0</v>
      </c>
      <c r="G175" s="11">
        <f t="shared" si="43"/>
        <v>1000</v>
      </c>
      <c r="H175" s="11">
        <v>0</v>
      </c>
      <c r="I175" s="103">
        <f t="shared" si="44"/>
        <v>1000</v>
      </c>
      <c r="J175" s="103">
        <v>0</v>
      </c>
    </row>
    <row r="176" spans="1:10" ht="12.75" customHeight="1">
      <c r="A176" s="108"/>
      <c r="B176" s="114" t="s">
        <v>316</v>
      </c>
      <c r="C176" s="42" t="s">
        <v>293</v>
      </c>
      <c r="D176" s="11">
        <v>29695</v>
      </c>
      <c r="E176" s="11">
        <v>0</v>
      </c>
      <c r="F176" s="11">
        <v>0</v>
      </c>
      <c r="G176" s="11">
        <f t="shared" si="43"/>
        <v>29695</v>
      </c>
      <c r="H176" s="11">
        <v>0</v>
      </c>
      <c r="I176" s="103">
        <f t="shared" si="44"/>
        <v>29695</v>
      </c>
      <c r="J176" s="103">
        <v>0</v>
      </c>
    </row>
    <row r="177" spans="1:10" ht="12.75" customHeight="1">
      <c r="A177" s="108"/>
      <c r="B177" s="114" t="s">
        <v>343</v>
      </c>
      <c r="C177" s="42" t="s">
        <v>466</v>
      </c>
      <c r="D177" s="11">
        <v>0</v>
      </c>
      <c r="E177" s="11">
        <v>0</v>
      </c>
      <c r="F177" s="11">
        <v>0</v>
      </c>
      <c r="G177" s="11">
        <f>D177+E177-F177</f>
        <v>0</v>
      </c>
      <c r="H177" s="11">
        <v>0</v>
      </c>
      <c r="I177" s="103">
        <f>G177</f>
        <v>0</v>
      </c>
      <c r="J177" s="103">
        <v>0</v>
      </c>
    </row>
    <row r="178" spans="1:10" ht="21.75" customHeight="1">
      <c r="A178" s="108"/>
      <c r="B178" s="9" t="s">
        <v>217</v>
      </c>
      <c r="C178" s="12" t="s">
        <v>478</v>
      </c>
      <c r="D178" s="11">
        <v>222645</v>
      </c>
      <c r="E178" s="11">
        <v>0</v>
      </c>
      <c r="F178" s="11">
        <v>0</v>
      </c>
      <c r="G178" s="11">
        <f t="shared" si="43"/>
        <v>222645</v>
      </c>
      <c r="H178" s="11">
        <v>0</v>
      </c>
      <c r="I178" s="103">
        <f>G178</f>
        <v>222645</v>
      </c>
      <c r="J178" s="103">
        <v>0</v>
      </c>
    </row>
    <row r="179" spans="1:10" ht="18.75" customHeight="1">
      <c r="A179" s="182" t="s">
        <v>580</v>
      </c>
      <c r="B179" s="164"/>
      <c r="C179" s="165" t="s">
        <v>581</v>
      </c>
      <c r="D179" s="163">
        <f>D180</f>
        <v>89070</v>
      </c>
      <c r="E179" s="163">
        <f aca="true" t="shared" si="45" ref="E179:J179">E180</f>
        <v>0</v>
      </c>
      <c r="F179" s="163">
        <f t="shared" si="45"/>
        <v>0</v>
      </c>
      <c r="G179" s="163">
        <f t="shared" si="45"/>
        <v>89070</v>
      </c>
      <c r="H179" s="163">
        <f t="shared" si="45"/>
        <v>0</v>
      </c>
      <c r="I179" s="163">
        <f t="shared" si="45"/>
        <v>89070</v>
      </c>
      <c r="J179" s="163">
        <f t="shared" si="45"/>
        <v>0</v>
      </c>
    </row>
    <row r="180" spans="1:10" ht="21" customHeight="1">
      <c r="A180" s="108"/>
      <c r="B180" s="9" t="s">
        <v>217</v>
      </c>
      <c r="C180" s="12" t="s">
        <v>478</v>
      </c>
      <c r="D180" s="11">
        <v>89070</v>
      </c>
      <c r="E180" s="11">
        <v>0</v>
      </c>
      <c r="F180" s="11">
        <v>0</v>
      </c>
      <c r="G180" s="11">
        <f>D180+E180-F180</f>
        <v>89070</v>
      </c>
      <c r="H180" s="11">
        <v>0</v>
      </c>
      <c r="I180" s="103">
        <f>G180</f>
        <v>89070</v>
      </c>
      <c r="J180" s="103">
        <v>0</v>
      </c>
    </row>
    <row r="181" spans="1:10" ht="15" customHeight="1">
      <c r="A181" s="182" t="s">
        <v>220</v>
      </c>
      <c r="B181" s="164"/>
      <c r="C181" s="165" t="s">
        <v>102</v>
      </c>
      <c r="D181" s="163">
        <f>D182+D183+D184+D185+D186+D187+D188+D189+D190</f>
        <v>503070</v>
      </c>
      <c r="E181" s="163">
        <f aca="true" t="shared" si="46" ref="E181:J181">E182+E183+E184+E185+E186+E187+E188+E189+E190</f>
        <v>0</v>
      </c>
      <c r="F181" s="163">
        <f t="shared" si="46"/>
        <v>0</v>
      </c>
      <c r="G181" s="163">
        <f t="shared" si="46"/>
        <v>503070</v>
      </c>
      <c r="H181" s="163">
        <f t="shared" si="46"/>
        <v>0</v>
      </c>
      <c r="I181" s="163">
        <f t="shared" si="46"/>
        <v>503070</v>
      </c>
      <c r="J181" s="163">
        <f t="shared" si="46"/>
        <v>0</v>
      </c>
    </row>
    <row r="182" spans="1:10" ht="14.25" customHeight="1">
      <c r="A182" s="108"/>
      <c r="B182" s="9" t="s">
        <v>282</v>
      </c>
      <c r="C182" s="42" t="s">
        <v>463</v>
      </c>
      <c r="D182" s="11">
        <v>263899</v>
      </c>
      <c r="E182" s="11">
        <v>0</v>
      </c>
      <c r="F182" s="11">
        <v>0</v>
      </c>
      <c r="G182" s="11">
        <f aca="true" t="shared" si="47" ref="G182:G190">D182+E182-F182</f>
        <v>263899</v>
      </c>
      <c r="H182" s="11">
        <v>0</v>
      </c>
      <c r="I182" s="103">
        <f aca="true" t="shared" si="48" ref="I182:I190">G182</f>
        <v>263899</v>
      </c>
      <c r="J182" s="103">
        <v>0</v>
      </c>
    </row>
    <row r="183" spans="1:10" ht="13.5" customHeight="1">
      <c r="A183" s="108"/>
      <c r="B183" s="9" t="s">
        <v>284</v>
      </c>
      <c r="C183" s="42" t="s">
        <v>172</v>
      </c>
      <c r="D183" s="15">
        <v>17244</v>
      </c>
      <c r="E183" s="15">
        <v>0</v>
      </c>
      <c r="F183" s="15">
        <v>0</v>
      </c>
      <c r="G183" s="11">
        <f t="shared" si="47"/>
        <v>17244</v>
      </c>
      <c r="H183" s="11">
        <v>0</v>
      </c>
      <c r="I183" s="103">
        <f t="shared" si="48"/>
        <v>17244</v>
      </c>
      <c r="J183" s="103">
        <v>0</v>
      </c>
    </row>
    <row r="184" spans="1:10" ht="12" customHeight="1">
      <c r="A184" s="108"/>
      <c r="B184" s="114" t="s">
        <v>187</v>
      </c>
      <c r="C184" s="42" t="s">
        <v>179</v>
      </c>
      <c r="D184" s="11">
        <v>47600</v>
      </c>
      <c r="E184" s="11">
        <v>0</v>
      </c>
      <c r="F184" s="11">
        <v>0</v>
      </c>
      <c r="G184" s="11">
        <f t="shared" si="47"/>
        <v>47600</v>
      </c>
      <c r="H184" s="11">
        <v>0</v>
      </c>
      <c r="I184" s="103">
        <f t="shared" si="48"/>
        <v>47600</v>
      </c>
      <c r="J184" s="103">
        <v>0</v>
      </c>
    </row>
    <row r="185" spans="1:10" ht="11.25" customHeight="1">
      <c r="A185" s="108"/>
      <c r="B185" s="114" t="s">
        <v>286</v>
      </c>
      <c r="C185" s="42" t="s">
        <v>287</v>
      </c>
      <c r="D185" s="11">
        <v>6500</v>
      </c>
      <c r="E185" s="11">
        <v>0</v>
      </c>
      <c r="F185" s="11">
        <v>0</v>
      </c>
      <c r="G185" s="11">
        <f t="shared" si="47"/>
        <v>6500</v>
      </c>
      <c r="H185" s="11">
        <v>0</v>
      </c>
      <c r="I185" s="103">
        <f t="shared" si="48"/>
        <v>6500</v>
      </c>
      <c r="J185" s="103">
        <v>0</v>
      </c>
    </row>
    <row r="186" spans="1:10" ht="12.75" customHeight="1">
      <c r="A186" s="108"/>
      <c r="B186" s="9" t="s">
        <v>314</v>
      </c>
      <c r="C186" s="11" t="s">
        <v>479</v>
      </c>
      <c r="D186" s="11">
        <v>3100</v>
      </c>
      <c r="E186" s="11">
        <v>0</v>
      </c>
      <c r="F186" s="11">
        <v>0</v>
      </c>
      <c r="G186" s="11">
        <f t="shared" si="47"/>
        <v>3100</v>
      </c>
      <c r="H186" s="11">
        <v>0</v>
      </c>
      <c r="I186" s="103">
        <f t="shared" si="48"/>
        <v>3100</v>
      </c>
      <c r="J186" s="103">
        <v>0</v>
      </c>
    </row>
    <row r="187" spans="1:10" ht="12" customHeight="1">
      <c r="A187" s="108"/>
      <c r="B187" s="9" t="s">
        <v>299</v>
      </c>
      <c r="C187" s="11" t="s">
        <v>289</v>
      </c>
      <c r="D187" s="11">
        <v>2000</v>
      </c>
      <c r="E187" s="11">
        <v>0</v>
      </c>
      <c r="F187" s="11">
        <v>0</v>
      </c>
      <c r="G187" s="11">
        <f t="shared" si="47"/>
        <v>2000</v>
      </c>
      <c r="H187" s="11">
        <v>0</v>
      </c>
      <c r="I187" s="103">
        <f t="shared" si="48"/>
        <v>2000</v>
      </c>
      <c r="J187" s="103">
        <v>0</v>
      </c>
    </row>
    <row r="188" spans="1:10" ht="12.75" customHeight="1">
      <c r="A188" s="108"/>
      <c r="B188" s="9" t="s">
        <v>280</v>
      </c>
      <c r="C188" s="11" t="s">
        <v>281</v>
      </c>
      <c r="D188" s="11">
        <v>3500</v>
      </c>
      <c r="E188" s="11">
        <v>0</v>
      </c>
      <c r="F188" s="11">
        <v>0</v>
      </c>
      <c r="G188" s="11">
        <f t="shared" si="47"/>
        <v>3500</v>
      </c>
      <c r="H188" s="11">
        <v>0</v>
      </c>
      <c r="I188" s="103">
        <f t="shared" si="48"/>
        <v>3500</v>
      </c>
      <c r="J188" s="103">
        <v>0</v>
      </c>
    </row>
    <row r="189" spans="1:10" ht="12.75" customHeight="1">
      <c r="A189" s="108"/>
      <c r="B189" s="9" t="s">
        <v>316</v>
      </c>
      <c r="C189" s="11" t="s">
        <v>293</v>
      </c>
      <c r="D189" s="15">
        <v>12924</v>
      </c>
      <c r="E189" s="15">
        <v>0</v>
      </c>
      <c r="F189" s="15">
        <v>0</v>
      </c>
      <c r="G189" s="11">
        <f t="shared" si="47"/>
        <v>12924</v>
      </c>
      <c r="H189" s="11">
        <v>0</v>
      </c>
      <c r="I189" s="103">
        <f t="shared" si="48"/>
        <v>12924</v>
      </c>
      <c r="J189" s="103">
        <v>0</v>
      </c>
    </row>
    <row r="190" spans="1:10" ht="20.25" customHeight="1">
      <c r="A190" s="108"/>
      <c r="B190" s="9" t="s">
        <v>217</v>
      </c>
      <c r="C190" s="12" t="s">
        <v>478</v>
      </c>
      <c r="D190" s="11">
        <v>146303</v>
      </c>
      <c r="E190" s="11">
        <v>0</v>
      </c>
      <c r="F190" s="11">
        <v>0</v>
      </c>
      <c r="G190" s="11">
        <f t="shared" si="47"/>
        <v>146303</v>
      </c>
      <c r="H190" s="11">
        <v>0</v>
      </c>
      <c r="I190" s="103">
        <f t="shared" si="48"/>
        <v>146303</v>
      </c>
      <c r="J190" s="103">
        <v>0</v>
      </c>
    </row>
    <row r="191" spans="1:10" ht="15" customHeight="1">
      <c r="A191" s="182" t="s">
        <v>65</v>
      </c>
      <c r="B191" s="183"/>
      <c r="C191" s="163" t="s">
        <v>64</v>
      </c>
      <c r="D191" s="163">
        <f>D192+D193+D194+D195+D196+D197+D198+D199+D200+D201+D202+D203+D204+D205+D206+D207+D208+D209</f>
        <v>2223747</v>
      </c>
      <c r="E191" s="163">
        <f>E192+E193+E194+E195+E196+E197+E198+E199+E200+E201+E202+E203+E204+E205+E206+E207+E208+E209</f>
        <v>18172</v>
      </c>
      <c r="F191" s="163">
        <f>F192+F193+F194+F195+F196+F197+F199+F198+F200+F201+F202+F203+F204+F205+F206+F207+F208+F209</f>
        <v>0</v>
      </c>
      <c r="G191" s="163">
        <f>G192+G193+G194+G195+G196+G197+G198+G199+G200+G201+G202+G203+G204+G205+G206+G207+G208+G209</f>
        <v>2241919</v>
      </c>
      <c r="H191" s="163">
        <f>H192+H193+H194+H195+H196+H197+H198+H199+H200+H201+H202+H203+H204+H205+H206+H207+H208+H209</f>
        <v>0</v>
      </c>
      <c r="I191" s="163">
        <f>I192+I193+I194+I195+I196+I197+I198+I199+I200+I201+I202+I203+I204+I205+I206+I207+I208+I209</f>
        <v>2241919</v>
      </c>
      <c r="J191" s="163">
        <f>J192+J193+J194+J195+J196+J197+J198+J199+J200+J201+J202+J203+J204+J205+J206+J207+J208+J209</f>
        <v>0</v>
      </c>
    </row>
    <row r="192" spans="1:10" s="18" customFormat="1" ht="12.75" customHeight="1">
      <c r="A192" s="121"/>
      <c r="B192" s="104" t="s">
        <v>327</v>
      </c>
      <c r="C192" s="15" t="s">
        <v>215</v>
      </c>
      <c r="D192" s="15">
        <v>11283</v>
      </c>
      <c r="E192" s="15">
        <v>15054</v>
      </c>
      <c r="F192" s="15">
        <v>0</v>
      </c>
      <c r="G192" s="11">
        <f aca="true" t="shared" si="49" ref="G192:G208">D192+E192-F192</f>
        <v>26337</v>
      </c>
      <c r="H192" s="11">
        <v>0</v>
      </c>
      <c r="I192" s="103">
        <f aca="true" t="shared" si="50" ref="I192:I208">G192</f>
        <v>26337</v>
      </c>
      <c r="J192" s="103">
        <v>0</v>
      </c>
    </row>
    <row r="193" spans="1:10" ht="13.5" customHeight="1">
      <c r="A193" s="597"/>
      <c r="B193" s="9" t="s">
        <v>282</v>
      </c>
      <c r="C193" s="42" t="s">
        <v>463</v>
      </c>
      <c r="D193" s="11">
        <v>1317225</v>
      </c>
      <c r="E193" s="11">
        <v>1757</v>
      </c>
      <c r="F193" s="11">
        <v>0</v>
      </c>
      <c r="G193" s="11">
        <f t="shared" si="49"/>
        <v>1318982</v>
      </c>
      <c r="H193" s="11">
        <v>0</v>
      </c>
      <c r="I193" s="103">
        <f t="shared" si="50"/>
        <v>1318982</v>
      </c>
      <c r="J193" s="103">
        <v>0</v>
      </c>
    </row>
    <row r="194" spans="1:10" ht="12.75" customHeight="1">
      <c r="A194" s="597"/>
      <c r="B194" s="9" t="s">
        <v>284</v>
      </c>
      <c r="C194" s="42" t="s">
        <v>172</v>
      </c>
      <c r="D194" s="11">
        <v>91779</v>
      </c>
      <c r="E194" s="11">
        <v>1361</v>
      </c>
      <c r="F194" s="11">
        <v>0</v>
      </c>
      <c r="G194" s="11">
        <f t="shared" si="49"/>
        <v>93140</v>
      </c>
      <c r="H194" s="11">
        <v>0</v>
      </c>
      <c r="I194" s="103">
        <f t="shared" si="50"/>
        <v>93140</v>
      </c>
      <c r="J194" s="103">
        <v>0</v>
      </c>
    </row>
    <row r="195" spans="1:10" ht="13.5" customHeight="1">
      <c r="A195" s="597"/>
      <c r="B195" s="114" t="s">
        <v>187</v>
      </c>
      <c r="C195" s="42" t="s">
        <v>313</v>
      </c>
      <c r="D195" s="11">
        <v>237206</v>
      </c>
      <c r="E195" s="11">
        <v>0</v>
      </c>
      <c r="F195" s="11">
        <v>0</v>
      </c>
      <c r="G195" s="11">
        <f t="shared" si="49"/>
        <v>237206</v>
      </c>
      <c r="H195" s="11">
        <v>0</v>
      </c>
      <c r="I195" s="103">
        <f t="shared" si="50"/>
        <v>237206</v>
      </c>
      <c r="J195" s="103">
        <v>0</v>
      </c>
    </row>
    <row r="196" spans="1:10" ht="14.25" customHeight="1">
      <c r="A196" s="597"/>
      <c r="B196" s="114" t="s">
        <v>286</v>
      </c>
      <c r="C196" s="42" t="s">
        <v>287</v>
      </c>
      <c r="D196" s="11">
        <v>32075</v>
      </c>
      <c r="E196" s="11">
        <v>0</v>
      </c>
      <c r="F196" s="11">
        <v>0</v>
      </c>
      <c r="G196" s="11">
        <f t="shared" si="49"/>
        <v>32075</v>
      </c>
      <c r="H196" s="11">
        <v>0</v>
      </c>
      <c r="I196" s="103">
        <f t="shared" si="50"/>
        <v>32075</v>
      </c>
      <c r="J196" s="103">
        <v>0</v>
      </c>
    </row>
    <row r="197" spans="1:10" ht="14.25" customHeight="1">
      <c r="A197" s="597"/>
      <c r="B197" s="9" t="s">
        <v>180</v>
      </c>
      <c r="C197" s="11" t="s">
        <v>181</v>
      </c>
      <c r="D197" s="11">
        <v>5621</v>
      </c>
      <c r="E197" s="11">
        <v>0</v>
      </c>
      <c r="F197" s="11">
        <v>0</v>
      </c>
      <c r="G197" s="11">
        <f t="shared" si="49"/>
        <v>5621</v>
      </c>
      <c r="H197" s="11">
        <v>0</v>
      </c>
      <c r="I197" s="103">
        <f t="shared" si="50"/>
        <v>5621</v>
      </c>
      <c r="J197" s="103">
        <v>0</v>
      </c>
    </row>
    <row r="198" spans="1:10" ht="14.25" customHeight="1">
      <c r="A198" s="597"/>
      <c r="B198" s="9" t="s">
        <v>500</v>
      </c>
      <c r="C198" s="11" t="s">
        <v>507</v>
      </c>
      <c r="D198" s="11">
        <v>1000</v>
      </c>
      <c r="E198" s="11">
        <v>0</v>
      </c>
      <c r="F198" s="11">
        <v>0</v>
      </c>
      <c r="G198" s="11">
        <f t="shared" si="49"/>
        <v>1000</v>
      </c>
      <c r="H198" s="11">
        <v>0</v>
      </c>
      <c r="I198" s="103">
        <f t="shared" si="50"/>
        <v>1000</v>
      </c>
      <c r="J198" s="103">
        <v>0</v>
      </c>
    </row>
    <row r="199" spans="1:10" ht="15" customHeight="1">
      <c r="A199" s="597"/>
      <c r="B199" s="107">
        <v>4210</v>
      </c>
      <c r="C199" s="11" t="s">
        <v>288</v>
      </c>
      <c r="D199" s="11">
        <v>85575</v>
      </c>
      <c r="E199" s="11">
        <v>0</v>
      </c>
      <c r="F199" s="11">
        <v>0</v>
      </c>
      <c r="G199" s="11">
        <f t="shared" si="49"/>
        <v>85575</v>
      </c>
      <c r="H199" s="11">
        <v>0</v>
      </c>
      <c r="I199" s="103">
        <f t="shared" si="50"/>
        <v>85575</v>
      </c>
      <c r="J199" s="103">
        <v>0</v>
      </c>
    </row>
    <row r="200" spans="1:10" ht="12.75" customHeight="1">
      <c r="A200" s="597"/>
      <c r="B200" s="107">
        <v>4240</v>
      </c>
      <c r="C200" s="11" t="s">
        <v>475</v>
      </c>
      <c r="D200" s="11">
        <v>1798</v>
      </c>
      <c r="E200" s="11">
        <v>0</v>
      </c>
      <c r="F200" s="11">
        <v>0</v>
      </c>
      <c r="G200" s="11">
        <f t="shared" si="49"/>
        <v>1798</v>
      </c>
      <c r="H200" s="11">
        <v>0</v>
      </c>
      <c r="I200" s="103">
        <f t="shared" si="50"/>
        <v>1798</v>
      </c>
      <c r="J200" s="103">
        <v>0</v>
      </c>
    </row>
    <row r="201" spans="1:10" ht="13.5" customHeight="1">
      <c r="A201" s="597"/>
      <c r="B201" s="9" t="s">
        <v>299</v>
      </c>
      <c r="C201" s="11" t="s">
        <v>289</v>
      </c>
      <c r="D201" s="11">
        <v>33600</v>
      </c>
      <c r="E201" s="11">
        <v>0</v>
      </c>
      <c r="F201" s="11">
        <v>0</v>
      </c>
      <c r="G201" s="11">
        <f t="shared" si="49"/>
        <v>33600</v>
      </c>
      <c r="H201" s="11">
        <v>0</v>
      </c>
      <c r="I201" s="103">
        <f t="shared" si="50"/>
        <v>33600</v>
      </c>
      <c r="J201" s="103">
        <v>0</v>
      </c>
    </row>
    <row r="202" spans="1:10" ht="13.5" customHeight="1">
      <c r="A202" s="597"/>
      <c r="B202" s="9" t="s">
        <v>335</v>
      </c>
      <c r="C202" s="11" t="s">
        <v>290</v>
      </c>
      <c r="D202" s="11">
        <v>70000</v>
      </c>
      <c r="E202" s="11">
        <v>0</v>
      </c>
      <c r="F202" s="11">
        <v>0</v>
      </c>
      <c r="G202" s="11">
        <f t="shared" si="49"/>
        <v>70000</v>
      </c>
      <c r="H202" s="11">
        <v>0</v>
      </c>
      <c r="I202" s="103">
        <f t="shared" si="50"/>
        <v>70000</v>
      </c>
      <c r="J202" s="103">
        <v>0</v>
      </c>
    </row>
    <row r="203" spans="1:10" ht="13.5" customHeight="1">
      <c r="A203" s="597"/>
      <c r="B203" s="9" t="s">
        <v>280</v>
      </c>
      <c r="C203" s="11" t="s">
        <v>281</v>
      </c>
      <c r="D203" s="11">
        <v>29900</v>
      </c>
      <c r="E203" s="11">
        <v>0</v>
      </c>
      <c r="F203" s="11">
        <v>0</v>
      </c>
      <c r="G203" s="11">
        <f t="shared" si="49"/>
        <v>29900</v>
      </c>
      <c r="H203" s="11">
        <v>0</v>
      </c>
      <c r="I203" s="103">
        <f t="shared" si="50"/>
        <v>29900</v>
      </c>
      <c r="J203" s="103">
        <v>0</v>
      </c>
    </row>
    <row r="204" spans="1:10" ht="13.5" customHeight="1">
      <c r="A204" s="597"/>
      <c r="B204" s="9" t="s">
        <v>502</v>
      </c>
      <c r="C204" s="11" t="s">
        <v>503</v>
      </c>
      <c r="D204" s="11">
        <v>4500</v>
      </c>
      <c r="E204" s="11">
        <v>0</v>
      </c>
      <c r="F204" s="11">
        <v>0</v>
      </c>
      <c r="G204" s="11">
        <f t="shared" si="49"/>
        <v>4500</v>
      </c>
      <c r="H204" s="11">
        <v>0</v>
      </c>
      <c r="I204" s="103">
        <f t="shared" si="50"/>
        <v>4500</v>
      </c>
      <c r="J204" s="103">
        <v>0</v>
      </c>
    </row>
    <row r="205" spans="1:10" ht="14.25" customHeight="1">
      <c r="A205" s="597"/>
      <c r="B205" s="9" t="s">
        <v>315</v>
      </c>
      <c r="C205" s="11" t="s">
        <v>291</v>
      </c>
      <c r="D205" s="11">
        <v>3856</v>
      </c>
      <c r="E205" s="11">
        <v>0</v>
      </c>
      <c r="F205" s="11">
        <v>0</v>
      </c>
      <c r="G205" s="11">
        <f t="shared" si="49"/>
        <v>3856</v>
      </c>
      <c r="H205" s="11">
        <v>0</v>
      </c>
      <c r="I205" s="103">
        <f t="shared" si="50"/>
        <v>3856</v>
      </c>
      <c r="J205" s="103">
        <v>0</v>
      </c>
    </row>
    <row r="206" spans="1:10" ht="14.25" customHeight="1">
      <c r="A206" s="597"/>
      <c r="B206" s="9" t="s">
        <v>341</v>
      </c>
      <c r="C206" s="11" t="s">
        <v>292</v>
      </c>
      <c r="D206" s="11">
        <v>0</v>
      </c>
      <c r="E206" s="11">
        <v>0</v>
      </c>
      <c r="F206" s="11">
        <v>0</v>
      </c>
      <c r="G206" s="11">
        <f t="shared" si="49"/>
        <v>0</v>
      </c>
      <c r="H206" s="11">
        <v>0</v>
      </c>
      <c r="I206" s="103">
        <f t="shared" si="50"/>
        <v>0</v>
      </c>
      <c r="J206" s="103">
        <v>0</v>
      </c>
    </row>
    <row r="207" spans="1:10" ht="12.75" customHeight="1">
      <c r="A207" s="597"/>
      <c r="B207" s="9" t="s">
        <v>316</v>
      </c>
      <c r="C207" s="11" t="s">
        <v>293</v>
      </c>
      <c r="D207" s="11">
        <v>64763</v>
      </c>
      <c r="E207" s="11">
        <v>0</v>
      </c>
      <c r="F207" s="11">
        <v>0</v>
      </c>
      <c r="G207" s="11">
        <f t="shared" si="49"/>
        <v>64763</v>
      </c>
      <c r="H207" s="11">
        <v>0</v>
      </c>
      <c r="I207" s="103">
        <f t="shared" si="50"/>
        <v>64763</v>
      </c>
      <c r="J207" s="103">
        <v>0</v>
      </c>
    </row>
    <row r="208" spans="1:10" ht="13.5" customHeight="1">
      <c r="A208" s="120"/>
      <c r="B208" s="9" t="s">
        <v>300</v>
      </c>
      <c r="C208" s="11" t="s">
        <v>301</v>
      </c>
      <c r="D208" s="11">
        <v>980</v>
      </c>
      <c r="E208" s="11">
        <v>0</v>
      </c>
      <c r="F208" s="11">
        <v>0</v>
      </c>
      <c r="G208" s="11">
        <f t="shared" si="49"/>
        <v>980</v>
      </c>
      <c r="H208" s="11">
        <v>0</v>
      </c>
      <c r="I208" s="103">
        <f t="shared" si="50"/>
        <v>980</v>
      </c>
      <c r="J208" s="103">
        <v>0</v>
      </c>
    </row>
    <row r="209" spans="1:10" ht="21" customHeight="1">
      <c r="A209" s="120"/>
      <c r="B209" s="9" t="s">
        <v>217</v>
      </c>
      <c r="C209" s="12" t="s">
        <v>476</v>
      </c>
      <c r="D209" s="11">
        <f>D210+D211</f>
        <v>232586</v>
      </c>
      <c r="E209" s="11">
        <f aca="true" t="shared" si="51" ref="E209:J209">E210+E211</f>
        <v>0</v>
      </c>
      <c r="F209" s="11">
        <f t="shared" si="51"/>
        <v>0</v>
      </c>
      <c r="G209" s="11">
        <f t="shared" si="51"/>
        <v>232586</v>
      </c>
      <c r="H209" s="11">
        <f t="shared" si="51"/>
        <v>0</v>
      </c>
      <c r="I209" s="11">
        <f t="shared" si="51"/>
        <v>232586</v>
      </c>
      <c r="J209" s="11">
        <f t="shared" si="51"/>
        <v>0</v>
      </c>
    </row>
    <row r="210" spans="1:10" ht="13.5" customHeight="1">
      <c r="A210" s="120"/>
      <c r="B210" s="9"/>
      <c r="C210" s="11" t="s">
        <v>223</v>
      </c>
      <c r="D210" s="11">
        <v>57779</v>
      </c>
      <c r="E210" s="11">
        <v>0</v>
      </c>
      <c r="F210" s="11">
        <v>0</v>
      </c>
      <c r="G210" s="11">
        <f>D210+E210-F210</f>
        <v>57779</v>
      </c>
      <c r="H210" s="11">
        <v>0</v>
      </c>
      <c r="I210" s="103">
        <f>G210</f>
        <v>57779</v>
      </c>
      <c r="J210" s="103">
        <v>0</v>
      </c>
    </row>
    <row r="211" spans="1:10" ht="12.75" customHeight="1">
      <c r="A211" s="120"/>
      <c r="B211" s="11"/>
      <c r="C211" s="11" t="s">
        <v>224</v>
      </c>
      <c r="D211" s="11">
        <v>174807</v>
      </c>
      <c r="E211" s="11">
        <v>0</v>
      </c>
      <c r="F211" s="11">
        <v>0</v>
      </c>
      <c r="G211" s="11">
        <f>D211+E211-F211</f>
        <v>174807</v>
      </c>
      <c r="H211" s="11">
        <v>0</v>
      </c>
      <c r="I211" s="103">
        <f>G211</f>
        <v>174807</v>
      </c>
      <c r="J211" s="103">
        <v>0</v>
      </c>
    </row>
    <row r="212" spans="1:10" ht="15.75" customHeight="1">
      <c r="A212" s="181" t="s">
        <v>225</v>
      </c>
      <c r="B212" s="163"/>
      <c r="C212" s="163" t="s">
        <v>226</v>
      </c>
      <c r="D212" s="163">
        <f>D213+D214+D215+D216+D217+D218+D219+D220</f>
        <v>1059528</v>
      </c>
      <c r="E212" s="163">
        <f aca="true" t="shared" si="52" ref="E212:J212">E213+E214+E215+E216+E217+E218+E219+E220</f>
        <v>0</v>
      </c>
      <c r="F212" s="163">
        <f t="shared" si="52"/>
        <v>0</v>
      </c>
      <c r="G212" s="163">
        <f t="shared" si="52"/>
        <v>1059528</v>
      </c>
      <c r="H212" s="163">
        <f t="shared" si="52"/>
        <v>0</v>
      </c>
      <c r="I212" s="163">
        <f t="shared" si="52"/>
        <v>1059528</v>
      </c>
      <c r="J212" s="163">
        <f t="shared" si="52"/>
        <v>0</v>
      </c>
    </row>
    <row r="213" spans="1:10" ht="12.75" customHeight="1">
      <c r="A213" s="120"/>
      <c r="B213" s="11">
        <v>4010</v>
      </c>
      <c r="C213" s="42" t="s">
        <v>186</v>
      </c>
      <c r="D213" s="11">
        <v>710120</v>
      </c>
      <c r="E213" s="11">
        <v>0</v>
      </c>
      <c r="F213" s="11">
        <v>0</v>
      </c>
      <c r="G213" s="11">
        <f aca="true" t="shared" si="53" ref="G213:G220">D213+E213-F213</f>
        <v>710120</v>
      </c>
      <c r="H213" s="11">
        <v>0</v>
      </c>
      <c r="I213" s="103">
        <f aca="true" t="shared" si="54" ref="I213:I220">G213</f>
        <v>710120</v>
      </c>
      <c r="J213" s="103">
        <v>0</v>
      </c>
    </row>
    <row r="214" spans="1:10" ht="12.75" customHeight="1">
      <c r="A214" s="120"/>
      <c r="B214" s="11">
        <v>4040</v>
      </c>
      <c r="C214" s="42" t="s">
        <v>172</v>
      </c>
      <c r="D214" s="11">
        <v>47493</v>
      </c>
      <c r="E214" s="11">
        <v>0</v>
      </c>
      <c r="F214" s="11">
        <v>0</v>
      </c>
      <c r="G214" s="11">
        <f t="shared" si="53"/>
        <v>47493</v>
      </c>
      <c r="H214" s="11">
        <v>0</v>
      </c>
      <c r="I214" s="103">
        <f t="shared" si="54"/>
        <v>47493</v>
      </c>
      <c r="J214" s="103">
        <v>0</v>
      </c>
    </row>
    <row r="215" spans="1:10" ht="12.75" customHeight="1">
      <c r="A215" s="120"/>
      <c r="B215" s="11">
        <v>4110</v>
      </c>
      <c r="C215" s="42" t="s">
        <v>313</v>
      </c>
      <c r="D215" s="11">
        <v>131113</v>
      </c>
      <c r="E215" s="11">
        <v>0</v>
      </c>
      <c r="F215" s="11">
        <v>0</v>
      </c>
      <c r="G215" s="11">
        <f t="shared" si="53"/>
        <v>131113</v>
      </c>
      <c r="H215" s="11">
        <v>0</v>
      </c>
      <c r="I215" s="103">
        <f t="shared" si="54"/>
        <v>131113</v>
      </c>
      <c r="J215" s="103">
        <v>0</v>
      </c>
    </row>
    <row r="216" spans="1:10" ht="11.25" customHeight="1">
      <c r="A216" s="120"/>
      <c r="B216" s="11">
        <v>4120</v>
      </c>
      <c r="C216" s="42" t="s">
        <v>287</v>
      </c>
      <c r="D216" s="11">
        <v>18088</v>
      </c>
      <c r="E216" s="11">
        <v>0</v>
      </c>
      <c r="F216" s="11">
        <v>0</v>
      </c>
      <c r="G216" s="11">
        <f t="shared" si="53"/>
        <v>18088</v>
      </c>
      <c r="H216" s="11">
        <v>0</v>
      </c>
      <c r="I216" s="103">
        <f t="shared" si="54"/>
        <v>18088</v>
      </c>
      <c r="J216" s="103">
        <v>0</v>
      </c>
    </row>
    <row r="217" spans="1:10" ht="12.75" customHeight="1">
      <c r="A217" s="120"/>
      <c r="B217" s="11">
        <v>4210</v>
      </c>
      <c r="C217" s="11" t="s">
        <v>182</v>
      </c>
      <c r="D217" s="11">
        <v>82040</v>
      </c>
      <c r="E217" s="11">
        <v>0</v>
      </c>
      <c r="F217" s="11">
        <v>0</v>
      </c>
      <c r="G217" s="11">
        <f t="shared" si="53"/>
        <v>82040</v>
      </c>
      <c r="H217" s="11">
        <v>0</v>
      </c>
      <c r="I217" s="103">
        <f t="shared" si="54"/>
        <v>82040</v>
      </c>
      <c r="J217" s="103">
        <v>0</v>
      </c>
    </row>
    <row r="218" spans="1:10" ht="12" customHeight="1">
      <c r="A218" s="120"/>
      <c r="B218" s="11">
        <v>4260</v>
      </c>
      <c r="C218" s="11" t="s">
        <v>289</v>
      </c>
      <c r="D218" s="11">
        <v>17000</v>
      </c>
      <c r="E218" s="11">
        <v>0</v>
      </c>
      <c r="F218" s="11">
        <v>0</v>
      </c>
      <c r="G218" s="11">
        <f t="shared" si="53"/>
        <v>17000</v>
      </c>
      <c r="H218" s="11">
        <v>0</v>
      </c>
      <c r="I218" s="103">
        <f t="shared" si="54"/>
        <v>17000</v>
      </c>
      <c r="J218" s="103">
        <v>0</v>
      </c>
    </row>
    <row r="219" spans="1:10" ht="12.75" customHeight="1">
      <c r="A219" s="120"/>
      <c r="B219" s="11">
        <v>4300</v>
      </c>
      <c r="C219" s="11" t="s">
        <v>173</v>
      </c>
      <c r="D219" s="11">
        <v>10444</v>
      </c>
      <c r="E219" s="11">
        <v>0</v>
      </c>
      <c r="F219" s="11">
        <v>0</v>
      </c>
      <c r="G219" s="11">
        <f t="shared" si="53"/>
        <v>10444</v>
      </c>
      <c r="H219" s="11">
        <v>0</v>
      </c>
      <c r="I219" s="103">
        <f t="shared" si="54"/>
        <v>10444</v>
      </c>
      <c r="J219" s="103">
        <v>0</v>
      </c>
    </row>
    <row r="220" spans="1:10" ht="12.75" customHeight="1">
      <c r="A220" s="120"/>
      <c r="B220" s="11">
        <v>4440</v>
      </c>
      <c r="C220" s="11" t="s">
        <v>293</v>
      </c>
      <c r="D220" s="11">
        <v>43230</v>
      </c>
      <c r="E220" s="11">
        <v>0</v>
      </c>
      <c r="F220" s="11">
        <v>0</v>
      </c>
      <c r="G220" s="11">
        <f t="shared" si="53"/>
        <v>43230</v>
      </c>
      <c r="H220" s="11">
        <v>0</v>
      </c>
      <c r="I220" s="103">
        <f t="shared" si="54"/>
        <v>43230</v>
      </c>
      <c r="J220" s="103">
        <v>0</v>
      </c>
    </row>
    <row r="221" spans="1:10" ht="15.75" customHeight="1">
      <c r="A221" s="181" t="s">
        <v>67</v>
      </c>
      <c r="B221" s="164"/>
      <c r="C221" s="163" t="s">
        <v>66</v>
      </c>
      <c r="D221" s="163">
        <f aca="true" t="shared" si="55" ref="D221:J221">D222+D223+D224+D225+D226+D227+D228+D229+D230+D231+D232+D233+D234+D235+D236+D237+D238+D239+D240+D241</f>
        <v>4669407</v>
      </c>
      <c r="E221" s="163">
        <f t="shared" si="55"/>
        <v>0</v>
      </c>
      <c r="F221" s="163">
        <f t="shared" si="55"/>
        <v>0</v>
      </c>
      <c r="G221" s="163">
        <f t="shared" si="55"/>
        <v>4669407</v>
      </c>
      <c r="H221" s="163">
        <f t="shared" si="55"/>
        <v>0</v>
      </c>
      <c r="I221" s="163">
        <f t="shared" si="55"/>
        <v>4669407</v>
      </c>
      <c r="J221" s="163">
        <f t="shared" si="55"/>
        <v>0</v>
      </c>
    </row>
    <row r="222" spans="1:10" s="18" customFormat="1" ht="12.75" customHeight="1">
      <c r="A222" s="6"/>
      <c r="B222" s="104" t="s">
        <v>327</v>
      </c>
      <c r="C222" s="98" t="s">
        <v>227</v>
      </c>
      <c r="D222" s="15">
        <v>2700</v>
      </c>
      <c r="E222" s="15">
        <v>0</v>
      </c>
      <c r="F222" s="15">
        <v>0</v>
      </c>
      <c r="G222" s="11">
        <f aca="true" t="shared" si="56" ref="G222:G238">D222+E222-F222</f>
        <v>2700</v>
      </c>
      <c r="H222" s="15">
        <v>0</v>
      </c>
      <c r="I222" s="103">
        <f aca="true" t="shared" si="57" ref="I222:I238">G222</f>
        <v>2700</v>
      </c>
      <c r="J222" s="15">
        <v>0</v>
      </c>
    </row>
    <row r="223" spans="1:10" ht="14.25" customHeight="1">
      <c r="A223" s="120"/>
      <c r="B223" s="9" t="s">
        <v>282</v>
      </c>
      <c r="C223" s="42" t="s">
        <v>461</v>
      </c>
      <c r="D223" s="11">
        <v>2672117</v>
      </c>
      <c r="E223" s="11">
        <v>0</v>
      </c>
      <c r="F223" s="11">
        <v>0</v>
      </c>
      <c r="G223" s="11">
        <f t="shared" si="56"/>
        <v>2672117</v>
      </c>
      <c r="H223" s="11">
        <v>0</v>
      </c>
      <c r="I223" s="103">
        <f t="shared" si="57"/>
        <v>2672117</v>
      </c>
      <c r="J223" s="103">
        <v>0</v>
      </c>
    </row>
    <row r="224" spans="1:10" ht="13.5" customHeight="1">
      <c r="A224" s="120"/>
      <c r="B224" s="9" t="s">
        <v>284</v>
      </c>
      <c r="C224" s="42" t="s">
        <v>172</v>
      </c>
      <c r="D224" s="11">
        <v>224454</v>
      </c>
      <c r="E224" s="11">
        <v>0</v>
      </c>
      <c r="F224" s="11">
        <v>0</v>
      </c>
      <c r="G224" s="11">
        <f t="shared" si="56"/>
        <v>224454</v>
      </c>
      <c r="H224" s="11">
        <v>0</v>
      </c>
      <c r="I224" s="103">
        <f t="shared" si="57"/>
        <v>224454</v>
      </c>
      <c r="J224" s="103">
        <v>0</v>
      </c>
    </row>
    <row r="225" spans="1:10" ht="12.75" customHeight="1">
      <c r="A225" s="120"/>
      <c r="B225" s="114" t="s">
        <v>187</v>
      </c>
      <c r="C225" s="42" t="s">
        <v>313</v>
      </c>
      <c r="D225" s="11">
        <v>508761</v>
      </c>
      <c r="E225" s="11">
        <v>0</v>
      </c>
      <c r="F225" s="11">
        <v>0</v>
      </c>
      <c r="G225" s="11">
        <f t="shared" si="56"/>
        <v>508761</v>
      </c>
      <c r="H225" s="11">
        <v>0</v>
      </c>
      <c r="I225" s="103">
        <f t="shared" si="57"/>
        <v>508761</v>
      </c>
      <c r="J225" s="103">
        <v>0</v>
      </c>
    </row>
    <row r="226" spans="1:10" ht="12" customHeight="1">
      <c r="A226" s="120"/>
      <c r="B226" s="114" t="s">
        <v>286</v>
      </c>
      <c r="C226" s="42" t="s">
        <v>287</v>
      </c>
      <c r="D226" s="11">
        <v>70031</v>
      </c>
      <c r="E226" s="11">
        <v>0</v>
      </c>
      <c r="F226" s="11">
        <v>0</v>
      </c>
      <c r="G226" s="11">
        <f t="shared" si="56"/>
        <v>70031</v>
      </c>
      <c r="H226" s="11">
        <v>0</v>
      </c>
      <c r="I226" s="103">
        <f t="shared" si="57"/>
        <v>70031</v>
      </c>
      <c r="J226" s="103">
        <v>0</v>
      </c>
    </row>
    <row r="227" spans="1:10" ht="12" customHeight="1">
      <c r="A227" s="120"/>
      <c r="B227" s="9" t="s">
        <v>180</v>
      </c>
      <c r="C227" s="42" t="s">
        <v>228</v>
      </c>
      <c r="D227" s="11">
        <v>6000</v>
      </c>
      <c r="E227" s="11">
        <v>0</v>
      </c>
      <c r="F227" s="11">
        <v>0</v>
      </c>
      <c r="G227" s="11">
        <f t="shared" si="56"/>
        <v>6000</v>
      </c>
      <c r="H227" s="11">
        <v>0</v>
      </c>
      <c r="I227" s="103">
        <f t="shared" si="57"/>
        <v>6000</v>
      </c>
      <c r="J227" s="103">
        <v>0</v>
      </c>
    </row>
    <row r="228" spans="1:10" ht="12" customHeight="1">
      <c r="A228" s="120"/>
      <c r="B228" s="9" t="s">
        <v>500</v>
      </c>
      <c r="C228" s="42" t="s">
        <v>507</v>
      </c>
      <c r="D228" s="11">
        <v>4900</v>
      </c>
      <c r="E228" s="11">
        <v>0</v>
      </c>
      <c r="F228" s="11">
        <v>0</v>
      </c>
      <c r="G228" s="11">
        <f t="shared" si="56"/>
        <v>4900</v>
      </c>
      <c r="H228" s="11">
        <v>0</v>
      </c>
      <c r="I228" s="103">
        <f t="shared" si="57"/>
        <v>4900</v>
      </c>
      <c r="J228" s="103">
        <v>0</v>
      </c>
    </row>
    <row r="229" spans="1:10" ht="11.25" customHeight="1">
      <c r="A229" s="120"/>
      <c r="B229" s="9" t="s">
        <v>314</v>
      </c>
      <c r="C229" s="11" t="s">
        <v>288</v>
      </c>
      <c r="D229" s="11">
        <v>483131</v>
      </c>
      <c r="E229" s="11">
        <v>0</v>
      </c>
      <c r="F229" s="11">
        <v>0</v>
      </c>
      <c r="G229" s="11">
        <f t="shared" si="56"/>
        <v>483131</v>
      </c>
      <c r="H229" s="11">
        <v>0</v>
      </c>
      <c r="I229" s="103">
        <f t="shared" si="57"/>
        <v>483131</v>
      </c>
      <c r="J229" s="103">
        <v>0</v>
      </c>
    </row>
    <row r="230" spans="1:10" ht="11.25" customHeight="1">
      <c r="A230" s="120"/>
      <c r="B230" s="9" t="s">
        <v>229</v>
      </c>
      <c r="C230" s="11" t="s">
        <v>475</v>
      </c>
      <c r="D230" s="11">
        <v>8000</v>
      </c>
      <c r="E230" s="11">
        <v>0</v>
      </c>
      <c r="F230" s="11">
        <v>0</v>
      </c>
      <c r="G230" s="11">
        <f t="shared" si="56"/>
        <v>8000</v>
      </c>
      <c r="H230" s="11">
        <v>0</v>
      </c>
      <c r="I230" s="103">
        <f t="shared" si="57"/>
        <v>8000</v>
      </c>
      <c r="J230" s="103">
        <v>0</v>
      </c>
    </row>
    <row r="231" spans="1:10" ht="12" customHeight="1">
      <c r="A231" s="120"/>
      <c r="B231" s="9" t="s">
        <v>299</v>
      </c>
      <c r="C231" s="11" t="s">
        <v>289</v>
      </c>
      <c r="D231" s="11">
        <v>64500</v>
      </c>
      <c r="E231" s="11">
        <v>0</v>
      </c>
      <c r="F231" s="11">
        <v>0</v>
      </c>
      <c r="G231" s="11">
        <f t="shared" si="56"/>
        <v>64500</v>
      </c>
      <c r="H231" s="11">
        <v>0</v>
      </c>
      <c r="I231" s="103">
        <f t="shared" si="57"/>
        <v>64500</v>
      </c>
      <c r="J231" s="103">
        <v>0</v>
      </c>
    </row>
    <row r="232" spans="1:10" ht="12.75" customHeight="1">
      <c r="A232" s="120"/>
      <c r="B232" s="9" t="s">
        <v>280</v>
      </c>
      <c r="C232" s="11" t="s">
        <v>281</v>
      </c>
      <c r="D232" s="11">
        <v>106984</v>
      </c>
      <c r="E232" s="11">
        <v>0</v>
      </c>
      <c r="F232" s="11">
        <v>0</v>
      </c>
      <c r="G232" s="11">
        <f t="shared" si="56"/>
        <v>106984</v>
      </c>
      <c r="H232" s="11">
        <v>0</v>
      </c>
      <c r="I232" s="103">
        <f t="shared" si="57"/>
        <v>106984</v>
      </c>
      <c r="J232" s="103">
        <v>0</v>
      </c>
    </row>
    <row r="233" spans="1:10" ht="12" customHeight="1">
      <c r="A233" s="120"/>
      <c r="B233" s="9" t="s">
        <v>502</v>
      </c>
      <c r="C233" s="11" t="s">
        <v>503</v>
      </c>
      <c r="D233" s="11">
        <v>5871</v>
      </c>
      <c r="E233" s="11">
        <v>0</v>
      </c>
      <c r="F233" s="11">
        <v>0</v>
      </c>
      <c r="G233" s="11">
        <f t="shared" si="56"/>
        <v>5871</v>
      </c>
      <c r="H233" s="11">
        <v>0</v>
      </c>
      <c r="I233" s="103">
        <f t="shared" si="57"/>
        <v>5871</v>
      </c>
      <c r="J233" s="103">
        <v>0</v>
      </c>
    </row>
    <row r="234" spans="1:10" ht="12" customHeight="1">
      <c r="A234" s="120"/>
      <c r="B234" s="9" t="s">
        <v>315</v>
      </c>
      <c r="C234" s="11" t="s">
        <v>291</v>
      </c>
      <c r="D234" s="11">
        <v>4500</v>
      </c>
      <c r="E234" s="11">
        <v>0</v>
      </c>
      <c r="F234" s="11">
        <v>0</v>
      </c>
      <c r="G234" s="11">
        <f t="shared" si="56"/>
        <v>4500</v>
      </c>
      <c r="H234" s="11">
        <v>0</v>
      </c>
      <c r="I234" s="103">
        <f t="shared" si="57"/>
        <v>4500</v>
      </c>
      <c r="J234" s="103">
        <v>0</v>
      </c>
    </row>
    <row r="235" spans="1:10" ht="12" customHeight="1">
      <c r="A235" s="120"/>
      <c r="B235" s="9" t="s">
        <v>458</v>
      </c>
      <c r="C235" s="11" t="s">
        <v>459</v>
      </c>
      <c r="D235" s="11">
        <v>600</v>
      </c>
      <c r="E235" s="11">
        <v>0</v>
      </c>
      <c r="F235" s="11">
        <v>0</v>
      </c>
      <c r="G235" s="11">
        <f t="shared" si="56"/>
        <v>600</v>
      </c>
      <c r="H235" s="11">
        <v>0</v>
      </c>
      <c r="I235" s="103">
        <f t="shared" si="57"/>
        <v>600</v>
      </c>
      <c r="J235" s="103">
        <v>0</v>
      </c>
    </row>
    <row r="236" spans="1:10" ht="12" customHeight="1">
      <c r="A236" s="120"/>
      <c r="B236" s="9" t="s">
        <v>341</v>
      </c>
      <c r="C236" s="11" t="s">
        <v>292</v>
      </c>
      <c r="D236" s="15">
        <v>0</v>
      </c>
      <c r="E236" s="11">
        <v>0</v>
      </c>
      <c r="F236" s="11">
        <v>0</v>
      </c>
      <c r="G236" s="11">
        <f t="shared" si="56"/>
        <v>0</v>
      </c>
      <c r="H236" s="11">
        <v>0</v>
      </c>
      <c r="I236" s="103">
        <f t="shared" si="57"/>
        <v>0</v>
      </c>
      <c r="J236" s="103">
        <v>0</v>
      </c>
    </row>
    <row r="237" spans="1:10" ht="12" customHeight="1">
      <c r="A237" s="120"/>
      <c r="B237" s="9" t="s">
        <v>316</v>
      </c>
      <c r="C237" s="11" t="s">
        <v>293</v>
      </c>
      <c r="D237" s="11">
        <v>144856</v>
      </c>
      <c r="E237" s="11">
        <v>0</v>
      </c>
      <c r="F237" s="11">
        <v>0</v>
      </c>
      <c r="G237" s="11">
        <f t="shared" si="56"/>
        <v>144856</v>
      </c>
      <c r="H237" s="11">
        <v>0</v>
      </c>
      <c r="I237" s="103">
        <f t="shared" si="57"/>
        <v>144856</v>
      </c>
      <c r="J237" s="103">
        <v>0</v>
      </c>
    </row>
    <row r="238" spans="1:10" ht="12.75" customHeight="1">
      <c r="A238" s="120"/>
      <c r="B238" s="9" t="s">
        <v>300</v>
      </c>
      <c r="C238" s="11" t="s">
        <v>301</v>
      </c>
      <c r="D238" s="11">
        <v>124</v>
      </c>
      <c r="E238" s="11">
        <v>0</v>
      </c>
      <c r="F238" s="11">
        <v>0</v>
      </c>
      <c r="G238" s="11">
        <f t="shared" si="56"/>
        <v>124</v>
      </c>
      <c r="H238" s="11">
        <v>0</v>
      </c>
      <c r="I238" s="103">
        <f t="shared" si="57"/>
        <v>124</v>
      </c>
      <c r="J238" s="103">
        <v>0</v>
      </c>
    </row>
    <row r="239" spans="1:10" ht="12.75" customHeight="1">
      <c r="A239" s="120"/>
      <c r="B239" s="9" t="s">
        <v>196</v>
      </c>
      <c r="C239" s="11" t="s">
        <v>514</v>
      </c>
      <c r="D239" s="11">
        <v>1000</v>
      </c>
      <c r="E239" s="11">
        <v>0</v>
      </c>
      <c r="F239" s="11">
        <v>0</v>
      </c>
      <c r="G239" s="11">
        <f>D239+E239-F239</f>
        <v>1000</v>
      </c>
      <c r="H239" s="11">
        <v>0</v>
      </c>
      <c r="I239" s="103">
        <f>G239</f>
        <v>1000</v>
      </c>
      <c r="J239" s="103">
        <v>0</v>
      </c>
    </row>
    <row r="240" spans="1:10" ht="12.75" customHeight="1">
      <c r="A240" s="120"/>
      <c r="B240" s="9" t="s">
        <v>343</v>
      </c>
      <c r="C240" s="11" t="s">
        <v>537</v>
      </c>
      <c r="D240" s="11">
        <v>229000</v>
      </c>
      <c r="E240" s="11">
        <v>0</v>
      </c>
      <c r="F240" s="11">
        <v>0</v>
      </c>
      <c r="G240" s="11">
        <f>D240+E240-F240</f>
        <v>229000</v>
      </c>
      <c r="H240" s="11">
        <v>0</v>
      </c>
      <c r="I240" s="103">
        <f>G240</f>
        <v>229000</v>
      </c>
      <c r="J240" s="103">
        <v>0</v>
      </c>
    </row>
    <row r="241" spans="1:10" ht="20.25" customHeight="1">
      <c r="A241" s="120"/>
      <c r="B241" s="9" t="s">
        <v>217</v>
      </c>
      <c r="C241" s="12" t="s">
        <v>477</v>
      </c>
      <c r="D241" s="11">
        <f>D242+D243</f>
        <v>131878</v>
      </c>
      <c r="E241" s="11">
        <f aca="true" t="shared" si="58" ref="E241:J241">E242+E243</f>
        <v>0</v>
      </c>
      <c r="F241" s="11">
        <f t="shared" si="58"/>
        <v>0</v>
      </c>
      <c r="G241" s="11">
        <f t="shared" si="58"/>
        <v>131878</v>
      </c>
      <c r="H241" s="11">
        <f t="shared" si="58"/>
        <v>0</v>
      </c>
      <c r="I241" s="11">
        <f t="shared" si="58"/>
        <v>131878</v>
      </c>
      <c r="J241" s="11">
        <f t="shared" si="58"/>
        <v>0</v>
      </c>
    </row>
    <row r="242" spans="1:10" ht="11.25" customHeight="1">
      <c r="A242" s="120"/>
      <c r="B242" s="9"/>
      <c r="C242" s="42" t="s">
        <v>223</v>
      </c>
      <c r="D242" s="11">
        <v>100199</v>
      </c>
      <c r="E242" s="11">
        <v>0</v>
      </c>
      <c r="F242" s="11">
        <v>0</v>
      </c>
      <c r="G242" s="11">
        <f>D242+E242-F242</f>
        <v>100199</v>
      </c>
      <c r="H242" s="11">
        <v>0</v>
      </c>
      <c r="I242" s="103">
        <f>G242</f>
        <v>100199</v>
      </c>
      <c r="J242" s="103">
        <v>0</v>
      </c>
    </row>
    <row r="243" spans="1:10" ht="12" customHeight="1">
      <c r="A243" s="120"/>
      <c r="B243" s="9"/>
      <c r="C243" s="42" t="s">
        <v>224</v>
      </c>
      <c r="D243" s="11">
        <v>31679</v>
      </c>
      <c r="E243" s="11">
        <v>0</v>
      </c>
      <c r="F243" s="11">
        <v>0</v>
      </c>
      <c r="G243" s="11">
        <f>D243+E243-F243</f>
        <v>31679</v>
      </c>
      <c r="H243" s="11">
        <v>0</v>
      </c>
      <c r="I243" s="103">
        <f>G243</f>
        <v>31679</v>
      </c>
      <c r="J243" s="103">
        <v>0</v>
      </c>
    </row>
    <row r="244" spans="1:10" ht="17.25" customHeight="1">
      <c r="A244" s="181" t="s">
        <v>231</v>
      </c>
      <c r="B244" s="183"/>
      <c r="C244" s="163" t="s">
        <v>100</v>
      </c>
      <c r="D244" s="163">
        <f>D245+D246+D247+D248+D249+D250+D251+D252+D253</f>
        <v>549774</v>
      </c>
      <c r="E244" s="163">
        <f aca="true" t="shared" si="59" ref="E244:J244">E245+E246+E247+E248+E249+E250+E251+E252+E253</f>
        <v>0</v>
      </c>
      <c r="F244" s="163">
        <f t="shared" si="59"/>
        <v>0</v>
      </c>
      <c r="G244" s="163">
        <f t="shared" si="59"/>
        <v>549774</v>
      </c>
      <c r="H244" s="163">
        <f t="shared" si="59"/>
        <v>0</v>
      </c>
      <c r="I244" s="163">
        <f t="shared" si="59"/>
        <v>549774</v>
      </c>
      <c r="J244" s="163">
        <f t="shared" si="59"/>
        <v>0</v>
      </c>
    </row>
    <row r="245" spans="1:10" ht="15" customHeight="1">
      <c r="A245" s="5"/>
      <c r="B245" s="9" t="s">
        <v>282</v>
      </c>
      <c r="C245" s="42" t="s">
        <v>463</v>
      </c>
      <c r="D245" s="11">
        <v>243764</v>
      </c>
      <c r="E245" s="11">
        <v>0</v>
      </c>
      <c r="F245" s="11">
        <v>0</v>
      </c>
      <c r="G245" s="11">
        <f aca="true" t="shared" si="60" ref="G245:G253">D245+E245-F245</f>
        <v>243764</v>
      </c>
      <c r="H245" s="11">
        <v>0</v>
      </c>
      <c r="I245" s="103">
        <f aca="true" t="shared" si="61" ref="I245:I253">G245</f>
        <v>243764</v>
      </c>
      <c r="J245" s="103">
        <v>0</v>
      </c>
    </row>
    <row r="246" spans="1:10" ht="15" customHeight="1">
      <c r="A246" s="5"/>
      <c r="B246" s="9" t="s">
        <v>284</v>
      </c>
      <c r="C246" s="42" t="s">
        <v>172</v>
      </c>
      <c r="D246" s="11">
        <v>20261</v>
      </c>
      <c r="E246" s="11">
        <v>0</v>
      </c>
      <c r="F246" s="11">
        <v>0</v>
      </c>
      <c r="G246" s="11">
        <f t="shared" si="60"/>
        <v>20261</v>
      </c>
      <c r="H246" s="11">
        <v>0</v>
      </c>
      <c r="I246" s="103">
        <f t="shared" si="61"/>
        <v>20261</v>
      </c>
      <c r="J246" s="103">
        <v>0</v>
      </c>
    </row>
    <row r="247" spans="1:10" ht="14.25" customHeight="1">
      <c r="A247" s="5"/>
      <c r="B247" s="114" t="s">
        <v>187</v>
      </c>
      <c r="C247" s="42" t="s">
        <v>313</v>
      </c>
      <c r="D247" s="15">
        <v>47900</v>
      </c>
      <c r="E247" s="11">
        <v>0</v>
      </c>
      <c r="F247" s="11">
        <v>0</v>
      </c>
      <c r="G247" s="11">
        <f t="shared" si="60"/>
        <v>47900</v>
      </c>
      <c r="H247" s="11">
        <v>0</v>
      </c>
      <c r="I247" s="103">
        <f t="shared" si="61"/>
        <v>47900</v>
      </c>
      <c r="J247" s="103">
        <v>0</v>
      </c>
    </row>
    <row r="248" spans="1:10" ht="14.25" customHeight="1">
      <c r="A248" s="5"/>
      <c r="B248" s="114" t="s">
        <v>286</v>
      </c>
      <c r="C248" s="42" t="s">
        <v>287</v>
      </c>
      <c r="D248" s="15">
        <v>6800</v>
      </c>
      <c r="E248" s="11">
        <v>0</v>
      </c>
      <c r="F248" s="11">
        <v>0</v>
      </c>
      <c r="G248" s="11">
        <f t="shared" si="60"/>
        <v>6800</v>
      </c>
      <c r="H248" s="11">
        <v>0</v>
      </c>
      <c r="I248" s="103">
        <f t="shared" si="61"/>
        <v>6800</v>
      </c>
      <c r="J248" s="103">
        <v>0</v>
      </c>
    </row>
    <row r="249" spans="1:10" ht="14.25" customHeight="1">
      <c r="A249" s="5"/>
      <c r="B249" s="9" t="s">
        <v>314</v>
      </c>
      <c r="C249" s="11" t="s">
        <v>288</v>
      </c>
      <c r="D249" s="15">
        <v>2800</v>
      </c>
      <c r="E249" s="11">
        <v>0</v>
      </c>
      <c r="F249" s="11">
        <v>0</v>
      </c>
      <c r="G249" s="11">
        <f t="shared" si="60"/>
        <v>2800</v>
      </c>
      <c r="H249" s="11">
        <v>0</v>
      </c>
      <c r="I249" s="103">
        <f t="shared" si="61"/>
        <v>2800</v>
      </c>
      <c r="J249" s="103">
        <v>0</v>
      </c>
    </row>
    <row r="250" spans="1:10" ht="14.25" customHeight="1">
      <c r="A250" s="5"/>
      <c r="B250" s="9" t="s">
        <v>299</v>
      </c>
      <c r="C250" s="11" t="s">
        <v>289</v>
      </c>
      <c r="D250" s="15">
        <v>2500</v>
      </c>
      <c r="E250" s="11">
        <v>0</v>
      </c>
      <c r="F250" s="11">
        <v>0</v>
      </c>
      <c r="G250" s="11">
        <f t="shared" si="60"/>
        <v>2500</v>
      </c>
      <c r="H250" s="11">
        <v>0</v>
      </c>
      <c r="I250" s="103">
        <f>G250</f>
        <v>2500</v>
      </c>
      <c r="J250" s="103">
        <v>0</v>
      </c>
    </row>
    <row r="251" spans="1:10" ht="14.25" customHeight="1">
      <c r="A251" s="5"/>
      <c r="B251" s="9" t="s">
        <v>280</v>
      </c>
      <c r="C251" s="11" t="s">
        <v>281</v>
      </c>
      <c r="D251" s="15">
        <v>3500</v>
      </c>
      <c r="E251" s="11">
        <v>0</v>
      </c>
      <c r="F251" s="11">
        <v>0</v>
      </c>
      <c r="G251" s="11">
        <f t="shared" si="60"/>
        <v>3500</v>
      </c>
      <c r="H251" s="11">
        <v>0</v>
      </c>
      <c r="I251" s="103">
        <f t="shared" si="61"/>
        <v>3500</v>
      </c>
      <c r="J251" s="103">
        <v>0</v>
      </c>
    </row>
    <row r="252" spans="1:10" ht="13.5" customHeight="1">
      <c r="A252" s="5"/>
      <c r="B252" s="9" t="s">
        <v>316</v>
      </c>
      <c r="C252" s="11" t="s">
        <v>293</v>
      </c>
      <c r="D252" s="15">
        <v>17005</v>
      </c>
      <c r="E252" s="11">
        <v>0</v>
      </c>
      <c r="F252" s="11">
        <v>0</v>
      </c>
      <c r="G252" s="11">
        <f t="shared" si="60"/>
        <v>17005</v>
      </c>
      <c r="H252" s="11">
        <v>0</v>
      </c>
      <c r="I252" s="103">
        <f t="shared" si="61"/>
        <v>17005</v>
      </c>
      <c r="J252" s="103">
        <v>0</v>
      </c>
    </row>
    <row r="253" spans="1:10" ht="21" customHeight="1">
      <c r="A253" s="5"/>
      <c r="B253" s="9" t="s">
        <v>217</v>
      </c>
      <c r="C253" s="12" t="s">
        <v>3</v>
      </c>
      <c r="D253" s="15">
        <v>205244</v>
      </c>
      <c r="E253" s="11">
        <v>0</v>
      </c>
      <c r="F253" s="11">
        <v>0</v>
      </c>
      <c r="G253" s="11">
        <f t="shared" si="60"/>
        <v>205244</v>
      </c>
      <c r="H253" s="11">
        <v>0</v>
      </c>
      <c r="I253" s="103">
        <f t="shared" si="61"/>
        <v>205244</v>
      </c>
      <c r="J253" s="103">
        <v>0</v>
      </c>
    </row>
    <row r="254" spans="1:10" ht="18" customHeight="1">
      <c r="A254" s="181" t="s">
        <v>232</v>
      </c>
      <c r="B254" s="164"/>
      <c r="C254" s="165" t="s">
        <v>233</v>
      </c>
      <c r="D254" s="163">
        <f aca="true" t="shared" si="62" ref="D254:I254">D255+D256+D257</f>
        <v>1800</v>
      </c>
      <c r="E254" s="163">
        <f t="shared" si="62"/>
        <v>240</v>
      </c>
      <c r="F254" s="163">
        <f t="shared" si="62"/>
        <v>240</v>
      </c>
      <c r="G254" s="163">
        <f t="shared" si="62"/>
        <v>1800</v>
      </c>
      <c r="H254" s="163">
        <f t="shared" si="62"/>
        <v>0</v>
      </c>
      <c r="I254" s="163">
        <f t="shared" si="62"/>
        <v>1800</v>
      </c>
      <c r="J254" s="163">
        <f>J256+J257</f>
        <v>0</v>
      </c>
    </row>
    <row r="255" spans="1:10" ht="18" customHeight="1">
      <c r="A255" s="292"/>
      <c r="B255" s="211" t="s">
        <v>500</v>
      </c>
      <c r="C255" s="210" t="s">
        <v>507</v>
      </c>
      <c r="D255" s="212">
        <v>1440</v>
      </c>
      <c r="E255" s="212">
        <v>0</v>
      </c>
      <c r="F255" s="212">
        <v>240</v>
      </c>
      <c r="G255" s="11">
        <f>D255+E255-F255</f>
        <v>1200</v>
      </c>
      <c r="H255" s="291"/>
      <c r="I255" s="103">
        <f>G255</f>
        <v>1200</v>
      </c>
      <c r="J255" s="103">
        <v>0</v>
      </c>
    </row>
    <row r="256" spans="1:10" ht="15" customHeight="1">
      <c r="A256" s="5"/>
      <c r="B256" s="9" t="s">
        <v>314</v>
      </c>
      <c r="C256" s="42" t="s">
        <v>288</v>
      </c>
      <c r="D256" s="11">
        <v>360</v>
      </c>
      <c r="E256" s="11">
        <v>240</v>
      </c>
      <c r="F256" s="11">
        <v>0</v>
      </c>
      <c r="G256" s="11">
        <f>D256+E256-F256</f>
        <v>600</v>
      </c>
      <c r="H256" s="11">
        <v>0</v>
      </c>
      <c r="I256" s="103">
        <f>G256</f>
        <v>600</v>
      </c>
      <c r="J256" s="103">
        <v>0</v>
      </c>
    </row>
    <row r="257" spans="1:10" ht="14.25" customHeight="1">
      <c r="A257" s="5"/>
      <c r="B257" s="9" t="s">
        <v>280</v>
      </c>
      <c r="C257" s="11" t="s">
        <v>281</v>
      </c>
      <c r="D257" s="11">
        <v>0</v>
      </c>
      <c r="E257" s="11">
        <v>0</v>
      </c>
      <c r="F257" s="11">
        <v>0</v>
      </c>
      <c r="G257" s="11">
        <f>D257+E257-F257</f>
        <v>0</v>
      </c>
      <c r="H257" s="11">
        <v>0</v>
      </c>
      <c r="I257" s="103">
        <f>G257</f>
        <v>0</v>
      </c>
      <c r="J257" s="103">
        <v>0</v>
      </c>
    </row>
    <row r="258" spans="1:10" ht="24.75" customHeight="1">
      <c r="A258" s="181" t="s">
        <v>234</v>
      </c>
      <c r="B258" s="164"/>
      <c r="C258" s="165" t="s">
        <v>235</v>
      </c>
      <c r="D258" s="163">
        <f aca="true" t="shared" si="63" ref="D258:J258">D259+D260+D261+D262+D263+D264+D265</f>
        <v>56993</v>
      </c>
      <c r="E258" s="163">
        <f t="shared" si="63"/>
        <v>0</v>
      </c>
      <c r="F258" s="163">
        <f t="shared" si="63"/>
        <v>0</v>
      </c>
      <c r="G258" s="163">
        <f t="shared" si="63"/>
        <v>56993</v>
      </c>
      <c r="H258" s="163">
        <f t="shared" si="63"/>
        <v>0</v>
      </c>
      <c r="I258" s="163">
        <f t="shared" si="63"/>
        <v>44993</v>
      </c>
      <c r="J258" s="163">
        <f t="shared" si="63"/>
        <v>12000</v>
      </c>
    </row>
    <row r="259" spans="1:10" ht="22.5" customHeight="1">
      <c r="A259" s="5"/>
      <c r="B259" s="9" t="s">
        <v>351</v>
      </c>
      <c r="C259" s="42" t="s">
        <v>453</v>
      </c>
      <c r="D259" s="15">
        <v>12000</v>
      </c>
      <c r="E259" s="15">
        <v>0</v>
      </c>
      <c r="F259" s="15">
        <v>0</v>
      </c>
      <c r="G259" s="11">
        <f aca="true" t="shared" si="64" ref="G259:G265">D259+E259-F259</f>
        <v>12000</v>
      </c>
      <c r="H259" s="11">
        <v>0</v>
      </c>
      <c r="I259" s="103">
        <v>0</v>
      </c>
      <c r="J259" s="103">
        <f>G259</f>
        <v>12000</v>
      </c>
    </row>
    <row r="260" spans="1:10" ht="13.5" customHeight="1">
      <c r="A260" s="5"/>
      <c r="B260" s="9" t="s">
        <v>222</v>
      </c>
      <c r="C260" s="42" t="s">
        <v>515</v>
      </c>
      <c r="D260" s="15">
        <v>12500</v>
      </c>
      <c r="E260" s="15">
        <v>0</v>
      </c>
      <c r="F260" s="15">
        <v>0</v>
      </c>
      <c r="G260" s="11">
        <f t="shared" si="64"/>
        <v>12500</v>
      </c>
      <c r="H260" s="11">
        <v>0</v>
      </c>
      <c r="I260" s="103">
        <f aca="true" t="shared" si="65" ref="I260:I265">G260</f>
        <v>12500</v>
      </c>
      <c r="J260" s="103">
        <v>0</v>
      </c>
    </row>
    <row r="261" spans="1:10" ht="13.5" customHeight="1">
      <c r="A261" s="5"/>
      <c r="B261" s="9" t="s">
        <v>282</v>
      </c>
      <c r="C261" s="42" t="s">
        <v>463</v>
      </c>
      <c r="D261" s="15">
        <v>15450</v>
      </c>
      <c r="E261" s="15">
        <v>0</v>
      </c>
      <c r="F261" s="15">
        <v>0</v>
      </c>
      <c r="G261" s="11">
        <f t="shared" si="64"/>
        <v>15450</v>
      </c>
      <c r="H261" s="11">
        <v>0</v>
      </c>
      <c r="I261" s="103">
        <f t="shared" si="65"/>
        <v>15450</v>
      </c>
      <c r="J261" s="103">
        <v>0</v>
      </c>
    </row>
    <row r="262" spans="1:10" ht="13.5" customHeight="1">
      <c r="A262" s="5"/>
      <c r="B262" s="9" t="s">
        <v>285</v>
      </c>
      <c r="C262" s="42" t="s">
        <v>313</v>
      </c>
      <c r="D262" s="15">
        <v>2781</v>
      </c>
      <c r="E262" s="15">
        <v>0</v>
      </c>
      <c r="F262" s="15">
        <v>0</v>
      </c>
      <c r="G262" s="11">
        <f t="shared" si="64"/>
        <v>2781</v>
      </c>
      <c r="H262" s="11">
        <v>0</v>
      </c>
      <c r="I262" s="103">
        <f t="shared" si="65"/>
        <v>2781</v>
      </c>
      <c r="J262" s="103">
        <v>0</v>
      </c>
    </row>
    <row r="263" spans="1:10" ht="13.5" customHeight="1">
      <c r="A263" s="5"/>
      <c r="B263" s="9" t="s">
        <v>286</v>
      </c>
      <c r="C263" s="42" t="s">
        <v>287</v>
      </c>
      <c r="D263" s="15">
        <v>378</v>
      </c>
      <c r="E263" s="15">
        <v>0</v>
      </c>
      <c r="F263" s="15">
        <v>0</v>
      </c>
      <c r="G263" s="11">
        <f t="shared" si="64"/>
        <v>378</v>
      </c>
      <c r="H263" s="11">
        <v>0</v>
      </c>
      <c r="I263" s="103">
        <f t="shared" si="65"/>
        <v>378</v>
      </c>
      <c r="J263" s="103">
        <v>0</v>
      </c>
    </row>
    <row r="264" spans="1:10" ht="13.5" customHeight="1">
      <c r="A264" s="5"/>
      <c r="B264" s="9" t="s">
        <v>500</v>
      </c>
      <c r="C264" s="42" t="s">
        <v>507</v>
      </c>
      <c r="D264" s="15">
        <v>3000</v>
      </c>
      <c r="E264" s="15">
        <v>0</v>
      </c>
      <c r="F264" s="15">
        <v>0</v>
      </c>
      <c r="G264" s="11">
        <f t="shared" si="64"/>
        <v>3000</v>
      </c>
      <c r="H264" s="11">
        <v>0</v>
      </c>
      <c r="I264" s="103">
        <f t="shared" si="65"/>
        <v>3000</v>
      </c>
      <c r="J264" s="103">
        <v>0</v>
      </c>
    </row>
    <row r="265" spans="1:10" ht="15" customHeight="1">
      <c r="A265" s="5"/>
      <c r="B265" s="9" t="s">
        <v>280</v>
      </c>
      <c r="C265" s="42" t="s">
        <v>173</v>
      </c>
      <c r="D265" s="15">
        <v>10884</v>
      </c>
      <c r="E265" s="15">
        <v>0</v>
      </c>
      <c r="F265" s="15">
        <v>0</v>
      </c>
      <c r="G265" s="11">
        <f t="shared" si="64"/>
        <v>10884</v>
      </c>
      <c r="H265" s="11">
        <v>0</v>
      </c>
      <c r="I265" s="103">
        <f t="shared" si="65"/>
        <v>10884</v>
      </c>
      <c r="J265" s="103">
        <v>0</v>
      </c>
    </row>
    <row r="266" spans="1:10" ht="16.5" customHeight="1">
      <c r="A266" s="181" t="s">
        <v>71</v>
      </c>
      <c r="B266" s="183"/>
      <c r="C266" s="163" t="s">
        <v>363</v>
      </c>
      <c r="D266" s="163">
        <f aca="true" t="shared" si="66" ref="D266:J266">D267</f>
        <v>44474</v>
      </c>
      <c r="E266" s="163">
        <f t="shared" si="66"/>
        <v>0</v>
      </c>
      <c r="F266" s="163">
        <f t="shared" si="66"/>
        <v>0</v>
      </c>
      <c r="G266" s="163">
        <f t="shared" si="66"/>
        <v>44474</v>
      </c>
      <c r="H266" s="163">
        <f t="shared" si="66"/>
        <v>0</v>
      </c>
      <c r="I266" s="162">
        <f t="shared" si="66"/>
        <v>44474</v>
      </c>
      <c r="J266" s="162">
        <f t="shared" si="66"/>
        <v>0</v>
      </c>
    </row>
    <row r="267" spans="1:10" ht="14.25" customHeight="1">
      <c r="A267" s="6"/>
      <c r="B267" s="104" t="s">
        <v>316</v>
      </c>
      <c r="C267" s="15" t="s">
        <v>293</v>
      </c>
      <c r="D267" s="15">
        <v>44474</v>
      </c>
      <c r="E267" s="15">
        <v>0</v>
      </c>
      <c r="F267" s="15">
        <v>0</v>
      </c>
      <c r="G267" s="11">
        <f>D267+E267-F267</f>
        <v>44474</v>
      </c>
      <c r="H267" s="15">
        <v>0</v>
      </c>
      <c r="I267" s="101">
        <f>G267</f>
        <v>44474</v>
      </c>
      <c r="J267" s="101">
        <v>0</v>
      </c>
    </row>
    <row r="268" spans="1:10" ht="14.25" customHeight="1">
      <c r="A268" s="99" t="s">
        <v>530</v>
      </c>
      <c r="B268" s="99"/>
      <c r="C268" s="79" t="s">
        <v>527</v>
      </c>
      <c r="D268" s="79">
        <f>D269</f>
        <v>68120</v>
      </c>
      <c r="E268" s="79">
        <f>E269</f>
        <v>0</v>
      </c>
      <c r="F268" s="79">
        <f>F269</f>
        <v>0</v>
      </c>
      <c r="G268" s="79">
        <f>G269</f>
        <v>68120</v>
      </c>
      <c r="H268" s="100">
        <v>0</v>
      </c>
      <c r="I268" s="235">
        <f>G268</f>
        <v>68120</v>
      </c>
      <c r="J268" s="235">
        <v>0</v>
      </c>
    </row>
    <row r="269" spans="1:10" ht="14.25" customHeight="1">
      <c r="A269" s="232" t="s">
        <v>531</v>
      </c>
      <c r="B269" s="233"/>
      <c r="C269" s="234" t="s">
        <v>532</v>
      </c>
      <c r="D269" s="234">
        <f aca="true" t="shared" si="67" ref="D269:J269">D270+D271</f>
        <v>68120</v>
      </c>
      <c r="E269" s="234">
        <f t="shared" si="67"/>
        <v>0</v>
      </c>
      <c r="F269" s="234">
        <f t="shared" si="67"/>
        <v>0</v>
      </c>
      <c r="G269" s="234">
        <f t="shared" si="67"/>
        <v>68120</v>
      </c>
      <c r="H269" s="234">
        <f t="shared" si="67"/>
        <v>0</v>
      </c>
      <c r="I269" s="234">
        <f t="shared" si="67"/>
        <v>68120</v>
      </c>
      <c r="J269" s="234">
        <f t="shared" si="67"/>
        <v>0</v>
      </c>
    </row>
    <row r="270" spans="1:10" ht="14.25" customHeight="1">
      <c r="A270" s="6"/>
      <c r="B270" s="104" t="s">
        <v>533</v>
      </c>
      <c r="C270" s="15" t="s">
        <v>534</v>
      </c>
      <c r="D270" s="15">
        <v>51090</v>
      </c>
      <c r="E270" s="15">
        <v>0</v>
      </c>
      <c r="F270" s="15">
        <v>0</v>
      </c>
      <c r="G270" s="11">
        <f>D270+E270-F270</f>
        <v>51090</v>
      </c>
      <c r="H270" s="15">
        <v>0</v>
      </c>
      <c r="I270" s="101">
        <f>G270</f>
        <v>51090</v>
      </c>
      <c r="J270" s="101">
        <v>0</v>
      </c>
    </row>
    <row r="271" spans="1:10" ht="14.25" customHeight="1">
      <c r="A271" s="6"/>
      <c r="B271" s="104" t="s">
        <v>594</v>
      </c>
      <c r="C271" s="15" t="s">
        <v>534</v>
      </c>
      <c r="D271" s="15">
        <v>17030</v>
      </c>
      <c r="E271" s="15">
        <v>0</v>
      </c>
      <c r="F271" s="15">
        <v>0</v>
      </c>
      <c r="G271" s="11">
        <f>D271+E271-F271</f>
        <v>17030</v>
      </c>
      <c r="H271" s="15">
        <v>0</v>
      </c>
      <c r="I271" s="101">
        <f>G271</f>
        <v>17030</v>
      </c>
      <c r="J271" s="101">
        <v>0</v>
      </c>
    </row>
    <row r="272" spans="1:10" ht="18.75" customHeight="1">
      <c r="A272" s="130" t="s">
        <v>338</v>
      </c>
      <c r="B272" s="99"/>
      <c r="C272" s="79" t="s">
        <v>236</v>
      </c>
      <c r="D272" s="79">
        <f>D273+D277+D282</f>
        <v>4019374</v>
      </c>
      <c r="E272" s="79">
        <f>E273+E277+E282</f>
        <v>31050</v>
      </c>
      <c r="F272" s="79">
        <f>F273+F277+F282</f>
        <v>0</v>
      </c>
      <c r="G272" s="79">
        <f>G273+G277+G282</f>
        <v>4050424</v>
      </c>
      <c r="H272" s="79">
        <f>H273+H277+H282</f>
        <v>508050</v>
      </c>
      <c r="I272" s="79">
        <f>I273+I282</f>
        <v>3542374</v>
      </c>
      <c r="J272" s="79">
        <f>J273+J277+J282</f>
        <v>0</v>
      </c>
    </row>
    <row r="273" spans="1:10" ht="15.75" customHeight="1">
      <c r="A273" s="182" t="s">
        <v>76</v>
      </c>
      <c r="B273" s="183"/>
      <c r="C273" s="163" t="s">
        <v>365</v>
      </c>
      <c r="D273" s="163">
        <f aca="true" t="shared" si="68" ref="D273:I273">D274+D275+D276</f>
        <v>3542374</v>
      </c>
      <c r="E273" s="163">
        <f t="shared" si="68"/>
        <v>0</v>
      </c>
      <c r="F273" s="163">
        <f t="shared" si="68"/>
        <v>0</v>
      </c>
      <c r="G273" s="163">
        <f t="shared" si="68"/>
        <v>3542374</v>
      </c>
      <c r="H273" s="163">
        <f t="shared" si="68"/>
        <v>0</v>
      </c>
      <c r="I273" s="163">
        <f t="shared" si="68"/>
        <v>3542374</v>
      </c>
      <c r="J273" s="163">
        <f>J274+J275+J276</f>
        <v>0</v>
      </c>
    </row>
    <row r="274" spans="1:10" ht="17.25" customHeight="1">
      <c r="A274" s="108"/>
      <c r="B274" s="9" t="s">
        <v>343</v>
      </c>
      <c r="C274" s="15" t="s">
        <v>230</v>
      </c>
      <c r="D274" s="15">
        <v>52374</v>
      </c>
      <c r="E274" s="15">
        <v>0</v>
      </c>
      <c r="F274" s="15">
        <v>0</v>
      </c>
      <c r="G274" s="11">
        <f aca="true" t="shared" si="69" ref="G274:G281">D274+E274-F274</f>
        <v>52374</v>
      </c>
      <c r="H274" s="15">
        <v>0</v>
      </c>
      <c r="I274" s="101">
        <f>G274</f>
        <v>52374</v>
      </c>
      <c r="J274" s="101">
        <v>0</v>
      </c>
    </row>
    <row r="275" spans="1:10" ht="17.25" customHeight="1">
      <c r="A275" s="108"/>
      <c r="B275" s="9" t="s">
        <v>578</v>
      </c>
      <c r="C275" s="15" t="s">
        <v>230</v>
      </c>
      <c r="D275" s="15">
        <v>2617500</v>
      </c>
      <c r="E275" s="15">
        <v>0</v>
      </c>
      <c r="F275" s="15">
        <v>0</v>
      </c>
      <c r="G275" s="11">
        <f t="shared" si="69"/>
        <v>2617500</v>
      </c>
      <c r="H275" s="15">
        <v>0</v>
      </c>
      <c r="I275" s="101">
        <f>G275</f>
        <v>2617500</v>
      </c>
      <c r="J275" s="101">
        <v>0</v>
      </c>
    </row>
    <row r="276" spans="1:10" ht="17.25" customHeight="1">
      <c r="A276" s="108"/>
      <c r="B276" s="9" t="s">
        <v>448</v>
      </c>
      <c r="C276" s="15" t="s">
        <v>230</v>
      </c>
      <c r="D276" s="15">
        <v>872500</v>
      </c>
      <c r="E276" s="15">
        <v>0</v>
      </c>
      <c r="F276" s="15">
        <v>0</v>
      </c>
      <c r="G276" s="11">
        <f t="shared" si="69"/>
        <v>872500</v>
      </c>
      <c r="H276" s="15">
        <v>0</v>
      </c>
      <c r="I276" s="101">
        <f>G276</f>
        <v>872500</v>
      </c>
      <c r="J276" s="101">
        <v>0</v>
      </c>
    </row>
    <row r="277" spans="1:10" ht="17.25" customHeight="1">
      <c r="A277" s="182" t="s">
        <v>751</v>
      </c>
      <c r="B277" s="183"/>
      <c r="C277" s="163" t="s">
        <v>752</v>
      </c>
      <c r="D277" s="163">
        <f>D278+D279+D280+D281</f>
        <v>0</v>
      </c>
      <c r="E277" s="163">
        <f>E278+E279+E280+E281</f>
        <v>31050</v>
      </c>
      <c r="F277" s="163">
        <f>F278+F279+F280+F281</f>
        <v>0</v>
      </c>
      <c r="G277" s="163">
        <f>G278+G279+G280+G281</f>
        <v>31050</v>
      </c>
      <c r="H277" s="163">
        <f>G277</f>
        <v>31050</v>
      </c>
      <c r="I277" s="163">
        <f>I278+I280+I281</f>
        <v>0</v>
      </c>
      <c r="J277" s="163">
        <f>J278+J280+J281</f>
        <v>0</v>
      </c>
    </row>
    <row r="278" spans="1:10" ht="17.25" customHeight="1">
      <c r="A278" s="108"/>
      <c r="B278" s="9" t="s">
        <v>314</v>
      </c>
      <c r="C278" s="148" t="s">
        <v>288</v>
      </c>
      <c r="D278" s="15">
        <v>0</v>
      </c>
      <c r="E278" s="15">
        <v>3650</v>
      </c>
      <c r="F278" s="15">
        <v>0</v>
      </c>
      <c r="G278" s="11">
        <f t="shared" si="69"/>
        <v>3650</v>
      </c>
      <c r="H278" s="212">
        <f aca="true" t="shared" si="70" ref="H278:H342">G278</f>
        <v>3650</v>
      </c>
      <c r="I278" s="101">
        <v>0</v>
      </c>
      <c r="J278" s="101"/>
    </row>
    <row r="279" spans="1:10" ht="17.25" customHeight="1">
      <c r="A279" s="108"/>
      <c r="B279" s="9" t="s">
        <v>299</v>
      </c>
      <c r="C279" s="148" t="s">
        <v>289</v>
      </c>
      <c r="D279" s="15">
        <v>0</v>
      </c>
      <c r="E279" s="15">
        <v>935</v>
      </c>
      <c r="F279" s="15"/>
      <c r="G279" s="11">
        <f t="shared" si="69"/>
        <v>935</v>
      </c>
      <c r="H279" s="212">
        <f t="shared" si="70"/>
        <v>935</v>
      </c>
      <c r="I279" s="101">
        <v>0</v>
      </c>
      <c r="J279" s="101"/>
    </row>
    <row r="280" spans="1:10" ht="17.25" customHeight="1">
      <c r="A280" s="108"/>
      <c r="B280" s="9" t="s">
        <v>280</v>
      </c>
      <c r="C280" s="148" t="s">
        <v>281</v>
      </c>
      <c r="D280" s="15">
        <v>0</v>
      </c>
      <c r="E280" s="15">
        <v>3515</v>
      </c>
      <c r="F280" s="15">
        <v>0</v>
      </c>
      <c r="G280" s="11">
        <f t="shared" si="69"/>
        <v>3515</v>
      </c>
      <c r="H280" s="212">
        <f t="shared" si="70"/>
        <v>3515</v>
      </c>
      <c r="I280" s="101">
        <v>0</v>
      </c>
      <c r="J280" s="101"/>
    </row>
    <row r="281" spans="1:10" ht="17.25" customHeight="1">
      <c r="A281" s="108"/>
      <c r="B281" s="9" t="s">
        <v>343</v>
      </c>
      <c r="C281" s="15" t="s">
        <v>230</v>
      </c>
      <c r="D281" s="15">
        <v>0</v>
      </c>
      <c r="E281" s="15">
        <v>22950</v>
      </c>
      <c r="F281" s="15">
        <v>0</v>
      </c>
      <c r="G281" s="11">
        <f t="shared" si="69"/>
        <v>22950</v>
      </c>
      <c r="H281" s="212">
        <f t="shared" si="70"/>
        <v>22950</v>
      </c>
      <c r="I281" s="101">
        <v>0</v>
      </c>
      <c r="J281" s="101"/>
    </row>
    <row r="282" spans="1:10" ht="24" customHeight="1">
      <c r="A282" s="181" t="s">
        <v>344</v>
      </c>
      <c r="B282" s="182"/>
      <c r="C282" s="165" t="s">
        <v>219</v>
      </c>
      <c r="D282" s="163">
        <f>D283</f>
        <v>477000</v>
      </c>
      <c r="E282" s="163">
        <f aca="true" t="shared" si="71" ref="E282:J282">E283</f>
        <v>0</v>
      </c>
      <c r="F282" s="163">
        <f t="shared" si="71"/>
        <v>0</v>
      </c>
      <c r="G282" s="163">
        <f t="shared" si="71"/>
        <v>477000</v>
      </c>
      <c r="H282" s="163">
        <f t="shared" si="70"/>
        <v>477000</v>
      </c>
      <c r="I282" s="163">
        <f t="shared" si="71"/>
        <v>0</v>
      </c>
      <c r="J282" s="163">
        <f t="shared" si="71"/>
        <v>0</v>
      </c>
    </row>
    <row r="283" spans="1:10" ht="16.5" customHeight="1">
      <c r="A283" s="120"/>
      <c r="B283" s="14" t="s">
        <v>345</v>
      </c>
      <c r="C283" s="42" t="s">
        <v>8</v>
      </c>
      <c r="D283" s="11">
        <v>477000</v>
      </c>
      <c r="E283" s="11">
        <v>0</v>
      </c>
      <c r="F283" s="11">
        <v>0</v>
      </c>
      <c r="G283" s="10">
        <f>D283+E283-F283</f>
        <v>477000</v>
      </c>
      <c r="H283" s="212">
        <f t="shared" si="70"/>
        <v>477000</v>
      </c>
      <c r="I283" s="103"/>
      <c r="J283" s="103">
        <v>0</v>
      </c>
    </row>
    <row r="284" spans="1:10" s="185" customFormat="1" ht="19.5" customHeight="1">
      <c r="A284" s="130" t="s">
        <v>263</v>
      </c>
      <c r="B284" s="130"/>
      <c r="C284" s="79" t="s">
        <v>265</v>
      </c>
      <c r="D284" s="79">
        <f aca="true" t="shared" si="72" ref="D284:J284">D285+D302+D320+D325+D327+D340+D350+D353</f>
        <v>3076692</v>
      </c>
      <c r="E284" s="79">
        <f t="shared" si="72"/>
        <v>62600</v>
      </c>
      <c r="F284" s="79">
        <f t="shared" si="72"/>
        <v>0</v>
      </c>
      <c r="G284" s="79">
        <f t="shared" si="72"/>
        <v>3139292</v>
      </c>
      <c r="H284" s="79">
        <f t="shared" si="70"/>
        <v>3139292</v>
      </c>
      <c r="I284" s="79">
        <f t="shared" si="72"/>
        <v>2596853</v>
      </c>
      <c r="J284" s="79">
        <f t="shared" si="72"/>
        <v>355299</v>
      </c>
    </row>
    <row r="285" spans="1:10" s="185" customFormat="1" ht="25.5" customHeight="1">
      <c r="A285" s="182" t="s">
        <v>137</v>
      </c>
      <c r="B285" s="182"/>
      <c r="C285" s="165" t="s">
        <v>355</v>
      </c>
      <c r="D285" s="163">
        <f aca="true" t="shared" si="73" ref="D285:J285">D286+D287+D288+D289+D290+D291+D292+D293+D294+D295+D296+D297+D298+D299+D300+D301</f>
        <v>1184191</v>
      </c>
      <c r="E285" s="163">
        <f t="shared" si="73"/>
        <v>0</v>
      </c>
      <c r="F285" s="163">
        <f t="shared" si="73"/>
        <v>0</v>
      </c>
      <c r="G285" s="163">
        <f t="shared" si="73"/>
        <v>1184191</v>
      </c>
      <c r="H285" s="163">
        <f t="shared" si="70"/>
        <v>1184191</v>
      </c>
      <c r="I285" s="163">
        <f t="shared" si="73"/>
        <v>848403</v>
      </c>
      <c r="J285" s="163">
        <f t="shared" si="73"/>
        <v>335788</v>
      </c>
    </row>
    <row r="286" spans="1:10" s="189" customFormat="1" ht="15" customHeight="1">
      <c r="A286" s="187"/>
      <c r="B286" s="187" t="s">
        <v>327</v>
      </c>
      <c r="C286" s="98" t="s">
        <v>227</v>
      </c>
      <c r="D286" s="188">
        <v>618</v>
      </c>
      <c r="E286" s="188">
        <v>0</v>
      </c>
      <c r="F286" s="188">
        <v>0</v>
      </c>
      <c r="G286" s="188">
        <f>D286+E286-F286</f>
        <v>618</v>
      </c>
      <c r="H286" s="212">
        <f t="shared" si="70"/>
        <v>618</v>
      </c>
      <c r="I286" s="188">
        <f aca="true" t="shared" si="74" ref="I286:I300">G286</f>
        <v>618</v>
      </c>
      <c r="J286" s="188">
        <v>0</v>
      </c>
    </row>
    <row r="287" spans="1:10" s="189" customFormat="1" ht="14.25" customHeight="1">
      <c r="A287" s="187"/>
      <c r="B287" s="187" t="s">
        <v>348</v>
      </c>
      <c r="C287" s="148" t="s">
        <v>349</v>
      </c>
      <c r="D287" s="188">
        <v>55830</v>
      </c>
      <c r="E287" s="188">
        <v>0</v>
      </c>
      <c r="F287" s="188">
        <v>0</v>
      </c>
      <c r="G287" s="188">
        <f aca="true" t="shared" si="75" ref="G287:G301">D287+E287-F287</f>
        <v>55830</v>
      </c>
      <c r="H287" s="212">
        <f t="shared" si="70"/>
        <v>55830</v>
      </c>
      <c r="I287" s="188">
        <f t="shared" si="74"/>
        <v>55830</v>
      </c>
      <c r="J287" s="188">
        <v>0</v>
      </c>
    </row>
    <row r="288" spans="1:10" s="189" customFormat="1" ht="13.5" customHeight="1">
      <c r="A288" s="187"/>
      <c r="B288" s="9" t="s">
        <v>282</v>
      </c>
      <c r="C288" s="42" t="s">
        <v>463</v>
      </c>
      <c r="D288" s="188">
        <v>464806</v>
      </c>
      <c r="E288" s="188">
        <v>0</v>
      </c>
      <c r="F288" s="188">
        <v>0</v>
      </c>
      <c r="G288" s="188">
        <f t="shared" si="75"/>
        <v>464806</v>
      </c>
      <c r="H288" s="212">
        <f t="shared" si="70"/>
        <v>464806</v>
      </c>
      <c r="I288" s="188">
        <f t="shared" si="74"/>
        <v>464806</v>
      </c>
      <c r="J288" s="188">
        <v>0</v>
      </c>
    </row>
    <row r="289" spans="1:10" s="189" customFormat="1" ht="15" customHeight="1">
      <c r="A289" s="187"/>
      <c r="B289" s="9" t="s">
        <v>284</v>
      </c>
      <c r="C289" s="42" t="s">
        <v>172</v>
      </c>
      <c r="D289" s="188">
        <v>29403</v>
      </c>
      <c r="E289" s="188">
        <v>0</v>
      </c>
      <c r="F289" s="188">
        <v>0</v>
      </c>
      <c r="G289" s="188">
        <f t="shared" si="75"/>
        <v>29403</v>
      </c>
      <c r="H289" s="212">
        <f t="shared" si="70"/>
        <v>29403</v>
      </c>
      <c r="I289" s="188">
        <f t="shared" si="74"/>
        <v>29403</v>
      </c>
      <c r="J289" s="188">
        <v>0</v>
      </c>
    </row>
    <row r="290" spans="1:10" s="189" customFormat="1" ht="15" customHeight="1">
      <c r="A290" s="187"/>
      <c r="B290" s="9" t="s">
        <v>285</v>
      </c>
      <c r="C290" s="42" t="s">
        <v>313</v>
      </c>
      <c r="D290" s="188">
        <v>82058</v>
      </c>
      <c r="E290" s="188">
        <v>0</v>
      </c>
      <c r="F290" s="188">
        <v>0</v>
      </c>
      <c r="G290" s="188">
        <f t="shared" si="75"/>
        <v>82058</v>
      </c>
      <c r="H290" s="212">
        <f t="shared" si="70"/>
        <v>82058</v>
      </c>
      <c r="I290" s="188">
        <f t="shared" si="74"/>
        <v>82058</v>
      </c>
      <c r="J290" s="188">
        <v>0</v>
      </c>
    </row>
    <row r="291" spans="1:10" s="189" customFormat="1" ht="15" customHeight="1">
      <c r="A291" s="187"/>
      <c r="B291" s="187" t="s">
        <v>286</v>
      </c>
      <c r="C291" s="42" t="s">
        <v>287</v>
      </c>
      <c r="D291" s="188">
        <v>11339</v>
      </c>
      <c r="E291" s="188">
        <v>0</v>
      </c>
      <c r="F291" s="188">
        <v>0</v>
      </c>
      <c r="G291" s="188">
        <f t="shared" si="75"/>
        <v>11339</v>
      </c>
      <c r="H291" s="212">
        <f t="shared" si="70"/>
        <v>11339</v>
      </c>
      <c r="I291" s="188">
        <f t="shared" si="74"/>
        <v>11339</v>
      </c>
      <c r="J291" s="188">
        <v>0</v>
      </c>
    </row>
    <row r="292" spans="1:10" s="189" customFormat="1" ht="14.25" customHeight="1">
      <c r="A292" s="187"/>
      <c r="B292" s="187" t="s">
        <v>314</v>
      </c>
      <c r="C292" s="148" t="s">
        <v>288</v>
      </c>
      <c r="D292" s="188">
        <v>15187</v>
      </c>
      <c r="E292" s="188">
        <v>0</v>
      </c>
      <c r="F292" s="188">
        <v>0</v>
      </c>
      <c r="G292" s="188">
        <f t="shared" si="75"/>
        <v>15187</v>
      </c>
      <c r="H292" s="212">
        <f t="shared" si="70"/>
        <v>15187</v>
      </c>
      <c r="I292" s="188">
        <f t="shared" si="74"/>
        <v>15187</v>
      </c>
      <c r="J292" s="188">
        <v>0</v>
      </c>
    </row>
    <row r="293" spans="1:10" s="189" customFormat="1" ht="12.75" customHeight="1">
      <c r="A293" s="187"/>
      <c r="B293" s="187" t="s">
        <v>332</v>
      </c>
      <c r="C293" s="148" t="s">
        <v>10</v>
      </c>
      <c r="D293" s="188">
        <v>55018</v>
      </c>
      <c r="E293" s="188">
        <v>0</v>
      </c>
      <c r="F293" s="188">
        <v>0</v>
      </c>
      <c r="G293" s="188">
        <f t="shared" si="75"/>
        <v>55018</v>
      </c>
      <c r="H293" s="212">
        <f t="shared" si="70"/>
        <v>55018</v>
      </c>
      <c r="I293" s="188">
        <f t="shared" si="74"/>
        <v>55018</v>
      </c>
      <c r="J293" s="188">
        <v>0</v>
      </c>
    </row>
    <row r="294" spans="1:10" s="189" customFormat="1" ht="13.5" customHeight="1">
      <c r="A294" s="187"/>
      <c r="B294" s="187" t="s">
        <v>9</v>
      </c>
      <c r="C294" s="148" t="s">
        <v>359</v>
      </c>
      <c r="D294" s="188">
        <v>2400</v>
      </c>
      <c r="E294" s="188">
        <v>0</v>
      </c>
      <c r="F294" s="188">
        <v>0</v>
      </c>
      <c r="G294" s="188">
        <f t="shared" si="75"/>
        <v>2400</v>
      </c>
      <c r="H294" s="212">
        <f t="shared" si="70"/>
        <v>2400</v>
      </c>
      <c r="I294" s="188">
        <f t="shared" si="74"/>
        <v>2400</v>
      </c>
      <c r="J294" s="188">
        <v>0</v>
      </c>
    </row>
    <row r="295" spans="1:10" s="189" customFormat="1" ht="14.25" customHeight="1">
      <c r="A295" s="187"/>
      <c r="B295" s="187" t="s">
        <v>299</v>
      </c>
      <c r="C295" s="148" t="s">
        <v>289</v>
      </c>
      <c r="D295" s="188">
        <v>81519</v>
      </c>
      <c r="E295" s="188">
        <v>0</v>
      </c>
      <c r="F295" s="188">
        <v>0</v>
      </c>
      <c r="G295" s="188">
        <f t="shared" si="75"/>
        <v>81519</v>
      </c>
      <c r="H295" s="212">
        <f t="shared" si="70"/>
        <v>81519</v>
      </c>
      <c r="I295" s="188">
        <f t="shared" si="74"/>
        <v>81519</v>
      </c>
      <c r="J295" s="188">
        <v>0</v>
      </c>
    </row>
    <row r="296" spans="1:10" s="189" customFormat="1" ht="13.5" customHeight="1">
      <c r="A296" s="187"/>
      <c r="B296" s="187" t="s">
        <v>280</v>
      </c>
      <c r="C296" s="148" t="s">
        <v>281</v>
      </c>
      <c r="D296" s="188">
        <v>22180</v>
      </c>
      <c r="E296" s="188">
        <v>0</v>
      </c>
      <c r="F296" s="188">
        <v>0</v>
      </c>
      <c r="G296" s="188">
        <f t="shared" si="75"/>
        <v>22180</v>
      </c>
      <c r="H296" s="212">
        <f t="shared" si="70"/>
        <v>22180</v>
      </c>
      <c r="I296" s="188">
        <f t="shared" si="74"/>
        <v>22180</v>
      </c>
      <c r="J296" s="188">
        <v>0</v>
      </c>
    </row>
    <row r="297" spans="1:10" s="189" customFormat="1" ht="14.25" customHeight="1">
      <c r="A297" s="187"/>
      <c r="B297" s="187" t="s">
        <v>502</v>
      </c>
      <c r="C297" s="148" t="s">
        <v>509</v>
      </c>
      <c r="D297" s="188">
        <v>1300</v>
      </c>
      <c r="E297" s="188">
        <v>0</v>
      </c>
      <c r="F297" s="188">
        <v>0</v>
      </c>
      <c r="G297" s="188">
        <f t="shared" si="75"/>
        <v>1300</v>
      </c>
      <c r="H297" s="212">
        <f t="shared" si="70"/>
        <v>1300</v>
      </c>
      <c r="I297" s="188">
        <f t="shared" si="74"/>
        <v>1300</v>
      </c>
      <c r="J297" s="188">
        <v>0</v>
      </c>
    </row>
    <row r="298" spans="1:10" s="189" customFormat="1" ht="13.5" customHeight="1">
      <c r="A298" s="187"/>
      <c r="B298" s="187" t="s">
        <v>315</v>
      </c>
      <c r="C298" s="148" t="s">
        <v>291</v>
      </c>
      <c r="D298" s="188">
        <v>2300</v>
      </c>
      <c r="E298" s="188">
        <v>0</v>
      </c>
      <c r="F298" s="188">
        <v>0</v>
      </c>
      <c r="G298" s="188">
        <f t="shared" si="75"/>
        <v>2300</v>
      </c>
      <c r="H298" s="212">
        <f t="shared" si="70"/>
        <v>2300</v>
      </c>
      <c r="I298" s="188">
        <f t="shared" si="74"/>
        <v>2300</v>
      </c>
      <c r="J298" s="188">
        <v>0</v>
      </c>
    </row>
    <row r="299" spans="1:10" s="189" customFormat="1" ht="13.5" customHeight="1">
      <c r="A299" s="187"/>
      <c r="B299" s="187" t="s">
        <v>341</v>
      </c>
      <c r="C299" s="148" t="s">
        <v>292</v>
      </c>
      <c r="D299" s="188">
        <v>900</v>
      </c>
      <c r="E299" s="188">
        <v>0</v>
      </c>
      <c r="F299" s="188">
        <v>0</v>
      </c>
      <c r="G299" s="188">
        <f t="shared" si="75"/>
        <v>900</v>
      </c>
      <c r="H299" s="212">
        <f t="shared" si="70"/>
        <v>900</v>
      </c>
      <c r="I299" s="188">
        <f t="shared" si="74"/>
        <v>900</v>
      </c>
      <c r="J299" s="188">
        <v>0</v>
      </c>
    </row>
    <row r="300" spans="1:10" s="189" customFormat="1" ht="13.5" customHeight="1">
      <c r="A300" s="187"/>
      <c r="B300" s="187" t="s">
        <v>316</v>
      </c>
      <c r="C300" s="148" t="s">
        <v>293</v>
      </c>
      <c r="D300" s="188">
        <v>23545</v>
      </c>
      <c r="E300" s="188">
        <v>0</v>
      </c>
      <c r="F300" s="188">
        <v>0</v>
      </c>
      <c r="G300" s="188">
        <f t="shared" si="75"/>
        <v>23545</v>
      </c>
      <c r="H300" s="212">
        <f t="shared" si="70"/>
        <v>23545</v>
      </c>
      <c r="I300" s="188">
        <f t="shared" si="74"/>
        <v>23545</v>
      </c>
      <c r="J300" s="188">
        <v>0</v>
      </c>
    </row>
    <row r="301" spans="1:10" s="189" customFormat="1" ht="22.5" customHeight="1">
      <c r="A301" s="187"/>
      <c r="B301" s="187" t="s">
        <v>351</v>
      </c>
      <c r="C301" s="148" t="s">
        <v>453</v>
      </c>
      <c r="D301" s="188">
        <v>335788</v>
      </c>
      <c r="E301" s="188">
        <v>0</v>
      </c>
      <c r="F301" s="188">
        <v>0</v>
      </c>
      <c r="G301" s="188">
        <f t="shared" si="75"/>
        <v>335788</v>
      </c>
      <c r="H301" s="212">
        <f t="shared" si="70"/>
        <v>335788</v>
      </c>
      <c r="I301" s="188">
        <v>0</v>
      </c>
      <c r="J301" s="188">
        <f>G301</f>
        <v>335788</v>
      </c>
    </row>
    <row r="302" spans="1:10" s="190" customFormat="1" ht="18.75" customHeight="1">
      <c r="A302" s="191" t="s">
        <v>139</v>
      </c>
      <c r="B302" s="191"/>
      <c r="C302" s="165" t="s">
        <v>74</v>
      </c>
      <c r="D302" s="192">
        <f aca="true" t="shared" si="76" ref="D302:J302">D304+D305+D306+D307+D308+D309+D310+D311+D312+D313+D314+D315+D316+D317+D318+D319+D303</f>
        <v>800688</v>
      </c>
      <c r="E302" s="192">
        <f t="shared" si="76"/>
        <v>62600</v>
      </c>
      <c r="F302" s="192">
        <f t="shared" si="76"/>
        <v>0</v>
      </c>
      <c r="G302" s="192">
        <f t="shared" si="76"/>
        <v>863288</v>
      </c>
      <c r="H302" s="163">
        <f t="shared" si="70"/>
        <v>863288</v>
      </c>
      <c r="I302" s="192">
        <f t="shared" si="76"/>
        <v>863288</v>
      </c>
      <c r="J302" s="192">
        <f t="shared" si="76"/>
        <v>0</v>
      </c>
    </row>
    <row r="303" spans="1:10" s="189" customFormat="1" ht="14.25" customHeight="1">
      <c r="A303" s="187"/>
      <c r="B303" s="187" t="s">
        <v>327</v>
      </c>
      <c r="C303" s="98" t="s">
        <v>227</v>
      </c>
      <c r="D303" s="188">
        <v>0</v>
      </c>
      <c r="E303" s="188">
        <v>0</v>
      </c>
      <c r="F303" s="188">
        <v>0</v>
      </c>
      <c r="G303" s="188">
        <f>D303+E303-F303</f>
        <v>0</v>
      </c>
      <c r="H303" s="212">
        <f t="shared" si="70"/>
        <v>0</v>
      </c>
      <c r="I303" s="188">
        <f>G303</f>
        <v>0</v>
      </c>
      <c r="J303" s="188">
        <v>0</v>
      </c>
    </row>
    <row r="304" spans="1:10" s="189" customFormat="1" ht="13.5" customHeight="1">
      <c r="A304" s="187"/>
      <c r="B304" s="187" t="s">
        <v>282</v>
      </c>
      <c r="C304" s="42" t="s">
        <v>463</v>
      </c>
      <c r="D304" s="188">
        <v>417213</v>
      </c>
      <c r="E304" s="188">
        <v>0</v>
      </c>
      <c r="F304" s="188">
        <v>0</v>
      </c>
      <c r="G304" s="188">
        <f>D304+E304-F304</f>
        <v>417213</v>
      </c>
      <c r="H304" s="212">
        <f t="shared" si="70"/>
        <v>417213</v>
      </c>
      <c r="I304" s="188">
        <f>G304</f>
        <v>417213</v>
      </c>
      <c r="J304" s="188">
        <v>0</v>
      </c>
    </row>
    <row r="305" spans="1:10" s="189" customFormat="1" ht="12.75" customHeight="1">
      <c r="A305" s="187"/>
      <c r="B305" s="187" t="s">
        <v>284</v>
      </c>
      <c r="C305" s="42" t="s">
        <v>172</v>
      </c>
      <c r="D305" s="188">
        <v>28398</v>
      </c>
      <c r="E305" s="188">
        <v>0</v>
      </c>
      <c r="F305" s="188">
        <v>0</v>
      </c>
      <c r="G305" s="188">
        <f aca="true" t="shared" si="77" ref="G305:G319">D305+E305-F305</f>
        <v>28398</v>
      </c>
      <c r="H305" s="212">
        <f t="shared" si="70"/>
        <v>28398</v>
      </c>
      <c r="I305" s="188">
        <f aca="true" t="shared" si="78" ref="I305:I319">G305</f>
        <v>28398</v>
      </c>
      <c r="J305" s="188">
        <v>0</v>
      </c>
    </row>
    <row r="306" spans="1:10" s="189" customFormat="1" ht="14.25" customHeight="1">
      <c r="A306" s="187"/>
      <c r="B306" s="187" t="s">
        <v>285</v>
      </c>
      <c r="C306" s="42" t="s">
        <v>313</v>
      </c>
      <c r="D306" s="188">
        <v>71027</v>
      </c>
      <c r="E306" s="188">
        <v>0</v>
      </c>
      <c r="F306" s="188">
        <v>0</v>
      </c>
      <c r="G306" s="188">
        <f t="shared" si="77"/>
        <v>71027</v>
      </c>
      <c r="H306" s="212">
        <f t="shared" si="70"/>
        <v>71027</v>
      </c>
      <c r="I306" s="188">
        <f t="shared" si="78"/>
        <v>71027</v>
      </c>
      <c r="J306" s="188">
        <v>0</v>
      </c>
    </row>
    <row r="307" spans="1:10" s="189" customFormat="1" ht="12.75" customHeight="1">
      <c r="A307" s="187"/>
      <c r="B307" s="187" t="s">
        <v>286</v>
      </c>
      <c r="C307" s="42" t="s">
        <v>287</v>
      </c>
      <c r="D307" s="188">
        <v>9815</v>
      </c>
      <c r="E307" s="188">
        <v>0</v>
      </c>
      <c r="F307" s="188">
        <v>0</v>
      </c>
      <c r="G307" s="188">
        <f t="shared" si="77"/>
        <v>9815</v>
      </c>
      <c r="H307" s="212">
        <f t="shared" si="70"/>
        <v>9815</v>
      </c>
      <c r="I307" s="188">
        <f t="shared" si="78"/>
        <v>9815</v>
      </c>
      <c r="J307" s="188">
        <v>0</v>
      </c>
    </row>
    <row r="308" spans="1:10" s="189" customFormat="1" ht="13.5" customHeight="1">
      <c r="A308" s="187"/>
      <c r="B308" s="187" t="s">
        <v>314</v>
      </c>
      <c r="C308" s="148" t="s">
        <v>288</v>
      </c>
      <c r="D308" s="188">
        <v>38217</v>
      </c>
      <c r="E308" s="188">
        <v>62600</v>
      </c>
      <c r="F308" s="188">
        <v>0</v>
      </c>
      <c r="G308" s="188">
        <f t="shared" si="77"/>
        <v>100817</v>
      </c>
      <c r="H308" s="212">
        <f t="shared" si="70"/>
        <v>100817</v>
      </c>
      <c r="I308" s="188">
        <f t="shared" si="78"/>
        <v>100817</v>
      </c>
      <c r="J308" s="188">
        <v>0</v>
      </c>
    </row>
    <row r="309" spans="1:10" s="189" customFormat="1" ht="13.5" customHeight="1">
      <c r="A309" s="187"/>
      <c r="B309" s="187" t="s">
        <v>332</v>
      </c>
      <c r="C309" s="148" t="s">
        <v>10</v>
      </c>
      <c r="D309" s="188">
        <v>82140</v>
      </c>
      <c r="E309" s="188">
        <v>0</v>
      </c>
      <c r="F309" s="188">
        <v>0</v>
      </c>
      <c r="G309" s="188">
        <f t="shared" si="77"/>
        <v>82140</v>
      </c>
      <c r="H309" s="212">
        <f t="shared" si="70"/>
        <v>82140</v>
      </c>
      <c r="I309" s="188">
        <f t="shared" si="78"/>
        <v>82140</v>
      </c>
      <c r="J309" s="188">
        <v>0</v>
      </c>
    </row>
    <row r="310" spans="1:10" s="189" customFormat="1" ht="14.25" customHeight="1">
      <c r="A310" s="187"/>
      <c r="B310" s="187" t="s">
        <v>9</v>
      </c>
      <c r="C310" s="148" t="s">
        <v>359</v>
      </c>
      <c r="D310" s="188">
        <v>6805</v>
      </c>
      <c r="E310" s="188">
        <v>0</v>
      </c>
      <c r="F310" s="188">
        <v>0</v>
      </c>
      <c r="G310" s="188">
        <f t="shared" si="77"/>
        <v>6805</v>
      </c>
      <c r="H310" s="212">
        <f t="shared" si="70"/>
        <v>6805</v>
      </c>
      <c r="I310" s="188">
        <f t="shared" si="78"/>
        <v>6805</v>
      </c>
      <c r="J310" s="188">
        <v>0</v>
      </c>
    </row>
    <row r="311" spans="1:10" s="189" customFormat="1" ht="14.25" customHeight="1">
      <c r="A311" s="187"/>
      <c r="B311" s="187" t="s">
        <v>299</v>
      </c>
      <c r="C311" s="148" t="s">
        <v>289</v>
      </c>
      <c r="D311" s="188">
        <v>93780</v>
      </c>
      <c r="E311" s="188">
        <v>0</v>
      </c>
      <c r="F311" s="188">
        <v>0</v>
      </c>
      <c r="G311" s="188">
        <f t="shared" si="77"/>
        <v>93780</v>
      </c>
      <c r="H311" s="212">
        <f t="shared" si="70"/>
        <v>93780</v>
      </c>
      <c r="I311" s="188">
        <f t="shared" si="78"/>
        <v>93780</v>
      </c>
      <c r="J311" s="188">
        <v>0</v>
      </c>
    </row>
    <row r="312" spans="1:10" s="189" customFormat="1" ht="15" customHeight="1">
      <c r="A312" s="187"/>
      <c r="B312" s="187" t="s">
        <v>280</v>
      </c>
      <c r="C312" s="148" t="s">
        <v>281</v>
      </c>
      <c r="D312" s="188">
        <v>32150</v>
      </c>
      <c r="E312" s="188">
        <v>0</v>
      </c>
      <c r="F312" s="188">
        <v>0</v>
      </c>
      <c r="G312" s="188">
        <f t="shared" si="77"/>
        <v>32150</v>
      </c>
      <c r="H312" s="212">
        <f t="shared" si="70"/>
        <v>32150</v>
      </c>
      <c r="I312" s="188">
        <f t="shared" si="78"/>
        <v>32150</v>
      </c>
      <c r="J312" s="188">
        <v>0</v>
      </c>
    </row>
    <row r="313" spans="1:10" s="189" customFormat="1" ht="15" customHeight="1">
      <c r="A313" s="187"/>
      <c r="B313" s="187" t="s">
        <v>502</v>
      </c>
      <c r="C313" s="148" t="s">
        <v>503</v>
      </c>
      <c r="D313" s="188">
        <v>300</v>
      </c>
      <c r="E313" s="188">
        <v>0</v>
      </c>
      <c r="F313" s="188">
        <v>0</v>
      </c>
      <c r="G313" s="188">
        <f t="shared" si="77"/>
        <v>300</v>
      </c>
      <c r="H313" s="212">
        <f t="shared" si="70"/>
        <v>300</v>
      </c>
      <c r="I313" s="188">
        <f t="shared" si="78"/>
        <v>300</v>
      </c>
      <c r="J313" s="188">
        <v>0</v>
      </c>
    </row>
    <row r="314" spans="1:10" s="189" customFormat="1" ht="14.25" customHeight="1">
      <c r="A314" s="187"/>
      <c r="B314" s="187" t="s">
        <v>315</v>
      </c>
      <c r="C314" s="148" t="s">
        <v>291</v>
      </c>
      <c r="D314" s="188">
        <v>800</v>
      </c>
      <c r="E314" s="188">
        <v>0</v>
      </c>
      <c r="F314" s="188">
        <v>0</v>
      </c>
      <c r="G314" s="188">
        <f t="shared" si="77"/>
        <v>800</v>
      </c>
      <c r="H314" s="212">
        <f t="shared" si="70"/>
        <v>800</v>
      </c>
      <c r="I314" s="188">
        <f t="shared" si="78"/>
        <v>800</v>
      </c>
      <c r="J314" s="188">
        <v>0</v>
      </c>
    </row>
    <row r="315" spans="1:10" s="189" customFormat="1" ht="14.25" customHeight="1">
      <c r="A315" s="187"/>
      <c r="B315" s="187" t="s">
        <v>458</v>
      </c>
      <c r="C315" s="148" t="s">
        <v>459</v>
      </c>
      <c r="D315" s="188">
        <v>157</v>
      </c>
      <c r="E315" s="188">
        <v>0</v>
      </c>
      <c r="F315" s="188">
        <v>0</v>
      </c>
      <c r="G315" s="188">
        <f t="shared" si="77"/>
        <v>157</v>
      </c>
      <c r="H315" s="212">
        <f t="shared" si="70"/>
        <v>157</v>
      </c>
      <c r="I315" s="188">
        <f t="shared" si="78"/>
        <v>157</v>
      </c>
      <c r="J315" s="188">
        <v>0</v>
      </c>
    </row>
    <row r="316" spans="1:10" s="189" customFormat="1" ht="14.25" customHeight="1">
      <c r="A316" s="187"/>
      <c r="B316" s="187" t="s">
        <v>316</v>
      </c>
      <c r="C316" s="148" t="s">
        <v>293</v>
      </c>
      <c r="D316" s="188">
        <v>17087</v>
      </c>
      <c r="E316" s="188">
        <v>0</v>
      </c>
      <c r="F316" s="188">
        <v>0</v>
      </c>
      <c r="G316" s="188">
        <f t="shared" si="77"/>
        <v>17087</v>
      </c>
      <c r="H316" s="212">
        <f t="shared" si="70"/>
        <v>17087</v>
      </c>
      <c r="I316" s="188">
        <f t="shared" si="78"/>
        <v>17087</v>
      </c>
      <c r="J316" s="188">
        <v>0</v>
      </c>
    </row>
    <row r="317" spans="1:10" s="189" customFormat="1" ht="14.25" customHeight="1">
      <c r="A317" s="187"/>
      <c r="B317" s="187" t="s">
        <v>300</v>
      </c>
      <c r="C317" s="148" t="s">
        <v>301</v>
      </c>
      <c r="D317" s="188">
        <v>2372</v>
      </c>
      <c r="E317" s="188">
        <v>0</v>
      </c>
      <c r="F317" s="188">
        <v>0</v>
      </c>
      <c r="G317" s="188">
        <f t="shared" si="77"/>
        <v>2372</v>
      </c>
      <c r="H317" s="212">
        <f t="shared" si="70"/>
        <v>2372</v>
      </c>
      <c r="I317" s="188">
        <f t="shared" si="78"/>
        <v>2372</v>
      </c>
      <c r="J317" s="188">
        <v>0</v>
      </c>
    </row>
    <row r="318" spans="1:10" s="189" customFormat="1" ht="14.25" customHeight="1">
      <c r="A318" s="187"/>
      <c r="B318" s="187" t="s">
        <v>342</v>
      </c>
      <c r="C318" s="148" t="s">
        <v>11</v>
      </c>
      <c r="D318" s="188">
        <v>427</v>
      </c>
      <c r="E318" s="188">
        <v>0</v>
      </c>
      <c r="F318" s="188">
        <v>0</v>
      </c>
      <c r="G318" s="188">
        <f t="shared" si="77"/>
        <v>427</v>
      </c>
      <c r="H318" s="212">
        <f t="shared" si="70"/>
        <v>427</v>
      </c>
      <c r="I318" s="188">
        <f t="shared" si="78"/>
        <v>427</v>
      </c>
      <c r="J318" s="188">
        <v>0</v>
      </c>
    </row>
    <row r="319" spans="1:10" s="189" customFormat="1" ht="15" customHeight="1">
      <c r="A319" s="187"/>
      <c r="B319" s="187" t="s">
        <v>343</v>
      </c>
      <c r="C319" s="148" t="s">
        <v>230</v>
      </c>
      <c r="D319" s="188">
        <v>0</v>
      </c>
      <c r="E319" s="188">
        <v>0</v>
      </c>
      <c r="F319" s="188">
        <v>0</v>
      </c>
      <c r="G319" s="188">
        <f t="shared" si="77"/>
        <v>0</v>
      </c>
      <c r="H319" s="212">
        <f t="shared" si="70"/>
        <v>0</v>
      </c>
      <c r="I319" s="188">
        <f t="shared" si="78"/>
        <v>0</v>
      </c>
      <c r="J319" s="188">
        <v>0</v>
      </c>
    </row>
    <row r="320" spans="1:10" ht="19.5" customHeight="1">
      <c r="A320" s="182" t="s">
        <v>264</v>
      </c>
      <c r="B320" s="182"/>
      <c r="C320" s="165" t="s">
        <v>103</v>
      </c>
      <c r="D320" s="163">
        <f>D321+D322+D323+D324</f>
        <v>841974</v>
      </c>
      <c r="E320" s="163">
        <f aca="true" t="shared" si="79" ref="E320:J320">E321+E322+E323+E324</f>
        <v>0</v>
      </c>
      <c r="F320" s="163">
        <f t="shared" si="79"/>
        <v>0</v>
      </c>
      <c r="G320" s="163">
        <f t="shared" si="79"/>
        <v>841974</v>
      </c>
      <c r="H320" s="163">
        <f t="shared" si="70"/>
        <v>841974</v>
      </c>
      <c r="I320" s="163">
        <f t="shared" si="79"/>
        <v>822463</v>
      </c>
      <c r="J320" s="163">
        <f t="shared" si="79"/>
        <v>19511</v>
      </c>
    </row>
    <row r="321" spans="1:10" s="18" customFormat="1" ht="22.5" customHeight="1">
      <c r="A321" s="186"/>
      <c r="B321" s="186" t="s">
        <v>321</v>
      </c>
      <c r="C321" s="148" t="s">
        <v>452</v>
      </c>
      <c r="D321" s="134">
        <v>11730</v>
      </c>
      <c r="E321" s="134">
        <v>0</v>
      </c>
      <c r="F321" s="134">
        <v>0</v>
      </c>
      <c r="G321" s="134">
        <f>D321+E321-F321</f>
        <v>11730</v>
      </c>
      <c r="H321" s="212">
        <f t="shared" si="70"/>
        <v>11730</v>
      </c>
      <c r="I321" s="134">
        <v>0</v>
      </c>
      <c r="J321" s="134">
        <f>G321</f>
        <v>11730</v>
      </c>
    </row>
    <row r="322" spans="1:10" s="18" customFormat="1" ht="21.75" customHeight="1">
      <c r="A322" s="186"/>
      <c r="B322" s="186" t="s">
        <v>351</v>
      </c>
      <c r="C322" s="148" t="s">
        <v>453</v>
      </c>
      <c r="D322" s="134">
        <v>7781</v>
      </c>
      <c r="E322" s="134">
        <v>0</v>
      </c>
      <c r="F322" s="134">
        <v>0</v>
      </c>
      <c r="G322" s="134">
        <f>D322+E322-F322</f>
        <v>7781</v>
      </c>
      <c r="H322" s="212">
        <f t="shared" si="70"/>
        <v>7781</v>
      </c>
      <c r="I322" s="134">
        <v>0</v>
      </c>
      <c r="J322" s="134">
        <f>G322</f>
        <v>7781</v>
      </c>
    </row>
    <row r="323" spans="1:10" ht="13.5" customHeight="1">
      <c r="A323" s="108"/>
      <c r="B323" s="14" t="s">
        <v>348</v>
      </c>
      <c r="C323" s="42" t="s">
        <v>464</v>
      </c>
      <c r="D323" s="11">
        <v>813119</v>
      </c>
      <c r="E323" s="11">
        <v>0</v>
      </c>
      <c r="F323" s="11">
        <v>0</v>
      </c>
      <c r="G323" s="15">
        <f>D323+E323-F323</f>
        <v>813119</v>
      </c>
      <c r="H323" s="212">
        <f t="shared" si="70"/>
        <v>813119</v>
      </c>
      <c r="I323" s="134">
        <f>G323</f>
        <v>813119</v>
      </c>
      <c r="J323" s="137">
        <v>0</v>
      </c>
    </row>
    <row r="324" spans="1:10" ht="14.25" customHeight="1">
      <c r="A324" s="108"/>
      <c r="B324" s="14" t="s">
        <v>314</v>
      </c>
      <c r="C324" s="42" t="s">
        <v>288</v>
      </c>
      <c r="D324" s="11">
        <v>9344</v>
      </c>
      <c r="E324" s="11">
        <v>0</v>
      </c>
      <c r="F324" s="11"/>
      <c r="G324" s="15">
        <f>D324+E324-F324</f>
        <v>9344</v>
      </c>
      <c r="H324" s="212">
        <f t="shared" si="70"/>
        <v>9344</v>
      </c>
      <c r="I324" s="134">
        <f>G324</f>
        <v>9344</v>
      </c>
      <c r="J324" s="137">
        <v>0</v>
      </c>
    </row>
    <row r="325" spans="1:10" ht="24.75" customHeight="1">
      <c r="A325" s="182" t="s">
        <v>218</v>
      </c>
      <c r="B325" s="182"/>
      <c r="C325" s="165" t="s">
        <v>4</v>
      </c>
      <c r="D325" s="163">
        <f>D326</f>
        <v>11171</v>
      </c>
      <c r="E325" s="163">
        <f aca="true" t="shared" si="80" ref="E325:J325">E326</f>
        <v>0</v>
      </c>
      <c r="F325" s="163">
        <f t="shared" si="80"/>
        <v>0</v>
      </c>
      <c r="G325" s="163">
        <f t="shared" si="80"/>
        <v>11171</v>
      </c>
      <c r="H325" s="163">
        <f t="shared" si="70"/>
        <v>11171</v>
      </c>
      <c r="I325" s="163">
        <f t="shared" si="80"/>
        <v>0</v>
      </c>
      <c r="J325" s="163">
        <f t="shared" si="80"/>
        <v>0</v>
      </c>
    </row>
    <row r="326" spans="1:10" ht="15.75" customHeight="1">
      <c r="A326" s="133"/>
      <c r="B326" s="135" t="s">
        <v>348</v>
      </c>
      <c r="C326" s="136" t="s">
        <v>349</v>
      </c>
      <c r="D326" s="68">
        <v>11171</v>
      </c>
      <c r="E326" s="68">
        <v>0</v>
      </c>
      <c r="F326" s="68">
        <v>0</v>
      </c>
      <c r="G326" s="134">
        <f>D326+E326-F326</f>
        <v>11171</v>
      </c>
      <c r="H326" s="212">
        <f t="shared" si="70"/>
        <v>11171</v>
      </c>
      <c r="I326" s="137">
        <v>0</v>
      </c>
      <c r="J326" s="137">
        <v>0</v>
      </c>
    </row>
    <row r="327" spans="1:10" ht="23.25" customHeight="1">
      <c r="A327" s="181" t="s">
        <v>12</v>
      </c>
      <c r="B327" s="193"/>
      <c r="C327" s="165" t="s">
        <v>350</v>
      </c>
      <c r="D327" s="163">
        <f aca="true" t="shared" si="81" ref="D327:J327">D328+D329+D330+D331+D332+D333+D334+D335+D336+D337+D338+D339</f>
        <v>170000</v>
      </c>
      <c r="E327" s="163">
        <f t="shared" si="81"/>
        <v>0</v>
      </c>
      <c r="F327" s="163">
        <f t="shared" si="81"/>
        <v>0</v>
      </c>
      <c r="G327" s="163">
        <f t="shared" si="81"/>
        <v>170000</v>
      </c>
      <c r="H327" s="163">
        <f t="shared" si="70"/>
        <v>170000</v>
      </c>
      <c r="I327" s="163">
        <f t="shared" si="81"/>
        <v>0</v>
      </c>
      <c r="J327" s="163">
        <f t="shared" si="81"/>
        <v>0</v>
      </c>
    </row>
    <row r="328" spans="1:10" ht="15.75" customHeight="1">
      <c r="A328" s="597"/>
      <c r="B328" s="14" t="s">
        <v>282</v>
      </c>
      <c r="C328" s="42" t="s">
        <v>463</v>
      </c>
      <c r="D328" s="11">
        <v>104887</v>
      </c>
      <c r="E328" s="11">
        <v>0</v>
      </c>
      <c r="F328" s="11">
        <v>0</v>
      </c>
      <c r="G328" s="11">
        <f aca="true" t="shared" si="82" ref="G328:G339">D328+E328-F328</f>
        <v>104887</v>
      </c>
      <c r="H328" s="212">
        <f t="shared" si="70"/>
        <v>104887</v>
      </c>
      <c r="I328" s="103">
        <f aca="true" t="shared" si="83" ref="I328:I339">G328-H328</f>
        <v>0</v>
      </c>
      <c r="J328" s="103">
        <v>0</v>
      </c>
    </row>
    <row r="329" spans="1:10" ht="15" customHeight="1">
      <c r="A329" s="597"/>
      <c r="B329" s="14" t="s">
        <v>284</v>
      </c>
      <c r="C329" s="42" t="s">
        <v>172</v>
      </c>
      <c r="D329" s="15">
        <v>8155</v>
      </c>
      <c r="E329" s="11">
        <v>0</v>
      </c>
      <c r="F329" s="11">
        <v>0</v>
      </c>
      <c r="G329" s="11">
        <f t="shared" si="82"/>
        <v>8155</v>
      </c>
      <c r="H329" s="212">
        <f t="shared" si="70"/>
        <v>8155</v>
      </c>
      <c r="I329" s="103">
        <f t="shared" si="83"/>
        <v>0</v>
      </c>
      <c r="J329" s="103">
        <v>0</v>
      </c>
    </row>
    <row r="330" spans="1:10" ht="16.5" customHeight="1">
      <c r="A330" s="597"/>
      <c r="B330" s="123" t="s">
        <v>187</v>
      </c>
      <c r="C330" s="42" t="s">
        <v>179</v>
      </c>
      <c r="D330" s="15">
        <v>20523</v>
      </c>
      <c r="E330" s="11">
        <v>0</v>
      </c>
      <c r="F330" s="11">
        <v>0</v>
      </c>
      <c r="G330" s="11">
        <f t="shared" si="82"/>
        <v>20523</v>
      </c>
      <c r="H330" s="212">
        <f t="shared" si="70"/>
        <v>20523</v>
      </c>
      <c r="I330" s="103">
        <f t="shared" si="83"/>
        <v>0</v>
      </c>
      <c r="J330" s="103">
        <v>0</v>
      </c>
    </row>
    <row r="331" spans="1:10" ht="15" customHeight="1">
      <c r="A331" s="597"/>
      <c r="B331" s="123" t="s">
        <v>286</v>
      </c>
      <c r="C331" s="42" t="s">
        <v>287</v>
      </c>
      <c r="D331" s="15">
        <v>2765</v>
      </c>
      <c r="E331" s="11">
        <v>0</v>
      </c>
      <c r="F331" s="11">
        <v>0</v>
      </c>
      <c r="G331" s="11">
        <f t="shared" si="82"/>
        <v>2765</v>
      </c>
      <c r="H331" s="212">
        <f t="shared" si="70"/>
        <v>2765</v>
      </c>
      <c r="I331" s="103">
        <f t="shared" si="83"/>
        <v>0</v>
      </c>
      <c r="J331" s="103">
        <v>0</v>
      </c>
    </row>
    <row r="332" spans="1:10" ht="15" customHeight="1">
      <c r="A332" s="120"/>
      <c r="B332" s="123" t="s">
        <v>500</v>
      </c>
      <c r="C332" s="42" t="s">
        <v>507</v>
      </c>
      <c r="D332" s="15">
        <v>300</v>
      </c>
      <c r="E332" s="11">
        <v>0</v>
      </c>
      <c r="F332" s="11">
        <v>0</v>
      </c>
      <c r="G332" s="11">
        <f t="shared" si="82"/>
        <v>300</v>
      </c>
      <c r="H332" s="212">
        <f t="shared" si="70"/>
        <v>300</v>
      </c>
      <c r="I332" s="103">
        <f t="shared" si="83"/>
        <v>0</v>
      </c>
      <c r="J332" s="103">
        <v>0</v>
      </c>
    </row>
    <row r="333" spans="1:10" ht="15.75" customHeight="1">
      <c r="A333" s="120"/>
      <c r="B333" s="14" t="s">
        <v>314</v>
      </c>
      <c r="C333" s="11" t="s">
        <v>221</v>
      </c>
      <c r="D333" s="15">
        <v>5685</v>
      </c>
      <c r="E333" s="11">
        <v>0</v>
      </c>
      <c r="F333" s="11">
        <v>0</v>
      </c>
      <c r="G333" s="11">
        <f t="shared" si="82"/>
        <v>5685</v>
      </c>
      <c r="H333" s="212">
        <f t="shared" si="70"/>
        <v>5685</v>
      </c>
      <c r="I333" s="103">
        <f t="shared" si="83"/>
        <v>0</v>
      </c>
      <c r="J333" s="103">
        <v>0</v>
      </c>
    </row>
    <row r="334" spans="1:10" ht="15.75" customHeight="1">
      <c r="A334" s="120"/>
      <c r="B334" s="14" t="s">
        <v>299</v>
      </c>
      <c r="C334" s="11" t="s">
        <v>289</v>
      </c>
      <c r="D334" s="15">
        <v>8000</v>
      </c>
      <c r="E334" s="11">
        <v>0</v>
      </c>
      <c r="F334" s="11">
        <v>0</v>
      </c>
      <c r="G334" s="11">
        <f t="shared" si="82"/>
        <v>8000</v>
      </c>
      <c r="H334" s="212">
        <f t="shared" si="70"/>
        <v>8000</v>
      </c>
      <c r="I334" s="103">
        <f t="shared" si="83"/>
        <v>0</v>
      </c>
      <c r="J334" s="103">
        <v>0</v>
      </c>
    </row>
    <row r="335" spans="1:10" ht="15.75" customHeight="1">
      <c r="A335" s="120"/>
      <c r="B335" s="14" t="s">
        <v>280</v>
      </c>
      <c r="C335" s="11" t="s">
        <v>281</v>
      </c>
      <c r="D335" s="11">
        <v>13159</v>
      </c>
      <c r="E335" s="11">
        <v>0</v>
      </c>
      <c r="F335" s="11">
        <v>0</v>
      </c>
      <c r="G335" s="11">
        <f t="shared" si="82"/>
        <v>13159</v>
      </c>
      <c r="H335" s="212">
        <f t="shared" si="70"/>
        <v>13159</v>
      </c>
      <c r="I335" s="103">
        <f t="shared" si="83"/>
        <v>0</v>
      </c>
      <c r="J335" s="103">
        <v>0</v>
      </c>
    </row>
    <row r="336" spans="1:10" ht="15" customHeight="1">
      <c r="A336" s="120"/>
      <c r="B336" s="14" t="s">
        <v>502</v>
      </c>
      <c r="C336" s="11" t="s">
        <v>516</v>
      </c>
      <c r="D336" s="11">
        <v>1188</v>
      </c>
      <c r="E336" s="11">
        <v>0</v>
      </c>
      <c r="F336" s="11">
        <v>0</v>
      </c>
      <c r="G336" s="11">
        <f t="shared" si="82"/>
        <v>1188</v>
      </c>
      <c r="H336" s="212">
        <f t="shared" si="70"/>
        <v>1188</v>
      </c>
      <c r="I336" s="103">
        <f t="shared" si="83"/>
        <v>0</v>
      </c>
      <c r="J336" s="103">
        <v>0</v>
      </c>
    </row>
    <row r="337" spans="1:10" ht="15" customHeight="1">
      <c r="A337" s="120"/>
      <c r="B337" s="14" t="s">
        <v>315</v>
      </c>
      <c r="C337" s="11" t="s">
        <v>291</v>
      </c>
      <c r="D337" s="11">
        <v>500</v>
      </c>
      <c r="E337" s="11">
        <v>0</v>
      </c>
      <c r="F337" s="11">
        <v>0</v>
      </c>
      <c r="G337" s="11">
        <f t="shared" si="82"/>
        <v>500</v>
      </c>
      <c r="H337" s="212">
        <f t="shared" si="70"/>
        <v>500</v>
      </c>
      <c r="I337" s="103">
        <f t="shared" si="83"/>
        <v>0</v>
      </c>
      <c r="J337" s="103">
        <v>0</v>
      </c>
    </row>
    <row r="338" spans="1:10" ht="14.25" customHeight="1">
      <c r="A338" s="120"/>
      <c r="B338" s="14" t="s">
        <v>316</v>
      </c>
      <c r="C338" s="11" t="s">
        <v>293</v>
      </c>
      <c r="D338" s="11">
        <v>4730</v>
      </c>
      <c r="E338" s="11">
        <v>0</v>
      </c>
      <c r="F338" s="11">
        <v>0</v>
      </c>
      <c r="G338" s="11">
        <f t="shared" si="82"/>
        <v>4730</v>
      </c>
      <c r="H338" s="212">
        <f t="shared" si="70"/>
        <v>4730</v>
      </c>
      <c r="I338" s="103">
        <f t="shared" si="83"/>
        <v>0</v>
      </c>
      <c r="J338" s="103">
        <v>0</v>
      </c>
    </row>
    <row r="339" spans="1:10" ht="14.25" customHeight="1">
      <c r="A339" s="120"/>
      <c r="B339" s="14" t="s">
        <v>196</v>
      </c>
      <c r="C339" s="11" t="s">
        <v>517</v>
      </c>
      <c r="D339" s="11">
        <v>108</v>
      </c>
      <c r="E339" s="11">
        <v>0</v>
      </c>
      <c r="F339" s="11">
        <v>0</v>
      </c>
      <c r="G339" s="11">
        <f t="shared" si="82"/>
        <v>108</v>
      </c>
      <c r="H339" s="212">
        <f t="shared" si="70"/>
        <v>108</v>
      </c>
      <c r="I339" s="103">
        <f t="shared" si="83"/>
        <v>0</v>
      </c>
      <c r="J339" s="103">
        <v>0</v>
      </c>
    </row>
    <row r="340" spans="1:10" ht="17.25" customHeight="1">
      <c r="A340" s="181" t="s">
        <v>13</v>
      </c>
      <c r="B340" s="181"/>
      <c r="C340" s="165" t="s">
        <v>104</v>
      </c>
      <c r="D340" s="163">
        <f>D341+D342+D343+D344+D345+D346+D347+D348+D349</f>
        <v>60299</v>
      </c>
      <c r="E340" s="163">
        <f aca="true" t="shared" si="84" ref="E340:J340">E341+E342+E343+E344+E345+E346+E347+E348+E349</f>
        <v>0</v>
      </c>
      <c r="F340" s="163">
        <f t="shared" si="84"/>
        <v>0</v>
      </c>
      <c r="G340" s="163">
        <f t="shared" si="84"/>
        <v>60299</v>
      </c>
      <c r="H340" s="163">
        <f t="shared" si="70"/>
        <v>60299</v>
      </c>
      <c r="I340" s="163">
        <f t="shared" si="84"/>
        <v>60299</v>
      </c>
      <c r="J340" s="163">
        <f t="shared" si="84"/>
        <v>0</v>
      </c>
    </row>
    <row r="341" spans="1:10" ht="13.5" customHeight="1">
      <c r="A341" s="120"/>
      <c r="B341" s="120" t="s">
        <v>282</v>
      </c>
      <c r="C341" s="98" t="s">
        <v>463</v>
      </c>
      <c r="D341" s="11">
        <v>37634</v>
      </c>
      <c r="E341" s="11">
        <v>0</v>
      </c>
      <c r="F341" s="11">
        <v>0</v>
      </c>
      <c r="G341" s="11">
        <f aca="true" t="shared" si="85" ref="G341:G349">D341+E341-F341</f>
        <v>37634</v>
      </c>
      <c r="H341" s="212">
        <f t="shared" si="70"/>
        <v>37634</v>
      </c>
      <c r="I341" s="103">
        <f aca="true" t="shared" si="86" ref="I341:I351">G341</f>
        <v>37634</v>
      </c>
      <c r="J341" s="103">
        <v>0</v>
      </c>
    </row>
    <row r="342" spans="1:10" ht="14.25" customHeight="1">
      <c r="A342" s="120"/>
      <c r="B342" s="120" t="s">
        <v>284</v>
      </c>
      <c r="C342" s="98" t="s">
        <v>172</v>
      </c>
      <c r="D342" s="11">
        <v>3080</v>
      </c>
      <c r="E342" s="11">
        <v>0</v>
      </c>
      <c r="F342" s="11">
        <v>0</v>
      </c>
      <c r="G342" s="11">
        <f t="shared" si="85"/>
        <v>3080</v>
      </c>
      <c r="H342" s="212">
        <f t="shared" si="70"/>
        <v>3080</v>
      </c>
      <c r="I342" s="103">
        <f t="shared" si="86"/>
        <v>3080</v>
      </c>
      <c r="J342" s="103">
        <v>0</v>
      </c>
    </row>
    <row r="343" spans="1:10" ht="14.25" customHeight="1">
      <c r="A343" s="120"/>
      <c r="B343" s="120" t="s">
        <v>285</v>
      </c>
      <c r="C343" s="98" t="s">
        <v>239</v>
      </c>
      <c r="D343" s="11">
        <v>7391</v>
      </c>
      <c r="E343" s="11">
        <v>0</v>
      </c>
      <c r="F343" s="11">
        <v>0</v>
      </c>
      <c r="G343" s="11">
        <f t="shared" si="85"/>
        <v>7391</v>
      </c>
      <c r="H343" s="212">
        <f aca="true" t="shared" si="87" ref="H343:H396">G343</f>
        <v>7391</v>
      </c>
      <c r="I343" s="103">
        <f t="shared" si="86"/>
        <v>7391</v>
      </c>
      <c r="J343" s="103">
        <v>0</v>
      </c>
    </row>
    <row r="344" spans="1:10" ht="14.25" customHeight="1">
      <c r="A344" s="120"/>
      <c r="B344" s="120" t="s">
        <v>286</v>
      </c>
      <c r="C344" s="98" t="s">
        <v>240</v>
      </c>
      <c r="D344" s="11">
        <v>995</v>
      </c>
      <c r="E344" s="11">
        <v>0</v>
      </c>
      <c r="F344" s="11">
        <v>0</v>
      </c>
      <c r="G344" s="11">
        <f t="shared" si="85"/>
        <v>995</v>
      </c>
      <c r="H344" s="212">
        <f t="shared" si="87"/>
        <v>995</v>
      </c>
      <c r="I344" s="103">
        <f t="shared" si="86"/>
        <v>995</v>
      </c>
      <c r="J344" s="103">
        <v>0</v>
      </c>
    </row>
    <row r="345" spans="1:10" ht="14.25" customHeight="1">
      <c r="A345" s="120"/>
      <c r="B345" s="120" t="s">
        <v>314</v>
      </c>
      <c r="C345" s="98" t="s">
        <v>288</v>
      </c>
      <c r="D345" s="11">
        <v>2514</v>
      </c>
      <c r="E345" s="11">
        <v>0</v>
      </c>
      <c r="F345" s="11">
        <v>0</v>
      </c>
      <c r="G345" s="11">
        <f t="shared" si="85"/>
        <v>2514</v>
      </c>
      <c r="H345" s="212">
        <f t="shared" si="87"/>
        <v>2514</v>
      </c>
      <c r="I345" s="103">
        <f t="shared" si="86"/>
        <v>2514</v>
      </c>
      <c r="J345" s="103">
        <v>0</v>
      </c>
    </row>
    <row r="346" spans="1:11" ht="13.5" customHeight="1">
      <c r="A346" s="120"/>
      <c r="B346" s="120" t="s">
        <v>299</v>
      </c>
      <c r="C346" s="98" t="s">
        <v>289</v>
      </c>
      <c r="D346" s="11">
        <v>3920</v>
      </c>
      <c r="E346" s="11">
        <v>0</v>
      </c>
      <c r="F346" s="11">
        <v>0</v>
      </c>
      <c r="G346" s="11">
        <f t="shared" si="85"/>
        <v>3920</v>
      </c>
      <c r="H346" s="212">
        <f t="shared" si="87"/>
        <v>3920</v>
      </c>
      <c r="I346" s="103">
        <f t="shared" si="86"/>
        <v>3920</v>
      </c>
      <c r="J346" s="103">
        <v>0</v>
      </c>
      <c r="K346" s="259"/>
    </row>
    <row r="347" spans="1:10" ht="14.25" customHeight="1">
      <c r="A347" s="120"/>
      <c r="B347" s="120" t="s">
        <v>280</v>
      </c>
      <c r="C347" s="98" t="s">
        <v>281</v>
      </c>
      <c r="D347" s="11">
        <v>2280</v>
      </c>
      <c r="E347" s="11">
        <v>0</v>
      </c>
      <c r="F347" s="11">
        <v>0</v>
      </c>
      <c r="G347" s="11">
        <f t="shared" si="85"/>
        <v>2280</v>
      </c>
      <c r="H347" s="212">
        <f t="shared" si="87"/>
        <v>2280</v>
      </c>
      <c r="I347" s="103">
        <f t="shared" si="86"/>
        <v>2280</v>
      </c>
      <c r="J347" s="103">
        <v>0</v>
      </c>
    </row>
    <row r="348" spans="1:10" ht="15.75" customHeight="1">
      <c r="A348" s="120"/>
      <c r="B348" s="120" t="s">
        <v>315</v>
      </c>
      <c r="C348" s="98" t="s">
        <v>291</v>
      </c>
      <c r="D348" s="11">
        <v>1000</v>
      </c>
      <c r="E348" s="11">
        <v>0</v>
      </c>
      <c r="F348" s="11">
        <v>0</v>
      </c>
      <c r="G348" s="11">
        <f t="shared" si="85"/>
        <v>1000</v>
      </c>
      <c r="H348" s="212">
        <f t="shared" si="87"/>
        <v>1000</v>
      </c>
      <c r="I348" s="103">
        <f t="shared" si="86"/>
        <v>1000</v>
      </c>
      <c r="J348" s="103">
        <v>0</v>
      </c>
    </row>
    <row r="349" spans="1:10" ht="13.5" customHeight="1">
      <c r="A349" s="120"/>
      <c r="B349" s="120" t="s">
        <v>316</v>
      </c>
      <c r="C349" s="98" t="s">
        <v>293</v>
      </c>
      <c r="D349" s="11">
        <v>1485</v>
      </c>
      <c r="E349" s="11">
        <v>0</v>
      </c>
      <c r="F349" s="11">
        <v>0</v>
      </c>
      <c r="G349" s="11">
        <f t="shared" si="85"/>
        <v>1485</v>
      </c>
      <c r="H349" s="212">
        <f t="shared" si="87"/>
        <v>1485</v>
      </c>
      <c r="I349" s="103">
        <f t="shared" si="86"/>
        <v>1485</v>
      </c>
      <c r="J349" s="103">
        <v>0</v>
      </c>
    </row>
    <row r="350" spans="1:10" ht="24" customHeight="1">
      <c r="A350" s="181" t="s">
        <v>518</v>
      </c>
      <c r="B350" s="181"/>
      <c r="C350" s="165" t="s">
        <v>519</v>
      </c>
      <c r="D350" s="163">
        <f>D351+D352</f>
        <v>2400</v>
      </c>
      <c r="E350" s="163">
        <f aca="true" t="shared" si="88" ref="E350:J350">E351+E352</f>
        <v>0</v>
      </c>
      <c r="F350" s="163">
        <f t="shared" si="88"/>
        <v>0</v>
      </c>
      <c r="G350" s="163">
        <f t="shared" si="88"/>
        <v>2400</v>
      </c>
      <c r="H350" s="163">
        <f t="shared" si="87"/>
        <v>2400</v>
      </c>
      <c r="I350" s="524">
        <f t="shared" si="86"/>
        <v>2400</v>
      </c>
      <c r="J350" s="163">
        <f t="shared" si="88"/>
        <v>0</v>
      </c>
    </row>
    <row r="351" spans="1:10" ht="15.75" customHeight="1">
      <c r="A351" s="292"/>
      <c r="B351" s="293" t="s">
        <v>222</v>
      </c>
      <c r="C351" s="210" t="s">
        <v>515</v>
      </c>
      <c r="D351" s="212">
        <v>1100</v>
      </c>
      <c r="E351" s="212">
        <v>0</v>
      </c>
      <c r="F351" s="212">
        <v>0</v>
      </c>
      <c r="G351" s="11">
        <f>D351+E351-F351</f>
        <v>1100</v>
      </c>
      <c r="H351" s="212">
        <f t="shared" si="87"/>
        <v>1100</v>
      </c>
      <c r="I351" s="103">
        <f t="shared" si="86"/>
        <v>1100</v>
      </c>
      <c r="J351" s="103">
        <v>0</v>
      </c>
    </row>
    <row r="352" spans="1:10" ht="13.5" customHeight="1">
      <c r="A352" s="120"/>
      <c r="B352" s="120" t="s">
        <v>280</v>
      </c>
      <c r="C352" s="98" t="s">
        <v>281</v>
      </c>
      <c r="D352" s="11">
        <v>1300</v>
      </c>
      <c r="E352" s="10">
        <v>0</v>
      </c>
      <c r="F352" s="11">
        <v>0</v>
      </c>
      <c r="G352" s="11">
        <f>D352+E352-F352</f>
        <v>1300</v>
      </c>
      <c r="H352" s="212">
        <f t="shared" si="87"/>
        <v>1300</v>
      </c>
      <c r="I352" s="103">
        <f>G352</f>
        <v>1300</v>
      </c>
      <c r="J352" s="103">
        <v>0</v>
      </c>
    </row>
    <row r="353" spans="1:10" s="19" customFormat="1" ht="15" customHeight="1">
      <c r="A353" s="181" t="s">
        <v>346</v>
      </c>
      <c r="B353" s="181"/>
      <c r="C353" s="165" t="s">
        <v>363</v>
      </c>
      <c r="D353" s="163">
        <f>D354+D355+D356</f>
        <v>5969</v>
      </c>
      <c r="E353" s="163">
        <f aca="true" t="shared" si="89" ref="E353:J353">E354+E355+E356</f>
        <v>0</v>
      </c>
      <c r="F353" s="163">
        <f t="shared" si="89"/>
        <v>0</v>
      </c>
      <c r="G353" s="295">
        <f aca="true" t="shared" si="90" ref="G353:G418">D353+E353-F353</f>
        <v>5969</v>
      </c>
      <c r="H353" s="163">
        <f t="shared" si="87"/>
        <v>5969</v>
      </c>
      <c r="I353" s="163">
        <f t="shared" si="89"/>
        <v>0</v>
      </c>
      <c r="J353" s="163">
        <f t="shared" si="89"/>
        <v>0</v>
      </c>
    </row>
    <row r="354" spans="1:10" ht="14.25" customHeight="1">
      <c r="A354" s="120"/>
      <c r="B354" s="120" t="s">
        <v>314</v>
      </c>
      <c r="C354" s="98" t="s">
        <v>288</v>
      </c>
      <c r="D354" s="11">
        <v>0</v>
      </c>
      <c r="E354" s="11">
        <v>0</v>
      </c>
      <c r="F354" s="11">
        <v>0</v>
      </c>
      <c r="G354" s="212">
        <f t="shared" si="90"/>
        <v>0</v>
      </c>
      <c r="H354" s="212">
        <f t="shared" si="87"/>
        <v>0</v>
      </c>
      <c r="I354" s="103">
        <f>G354-H354</f>
        <v>0</v>
      </c>
      <c r="J354" s="103">
        <v>0</v>
      </c>
    </row>
    <row r="355" spans="1:10" ht="15.75" customHeight="1">
      <c r="A355" s="120"/>
      <c r="B355" s="120" t="s">
        <v>316</v>
      </c>
      <c r="C355" s="98" t="s">
        <v>538</v>
      </c>
      <c r="D355" s="11">
        <v>5469</v>
      </c>
      <c r="E355" s="11">
        <v>0</v>
      </c>
      <c r="F355" s="11">
        <v>0</v>
      </c>
      <c r="G355" s="212">
        <f t="shared" si="90"/>
        <v>5469</v>
      </c>
      <c r="H355" s="212">
        <f t="shared" si="87"/>
        <v>5469</v>
      </c>
      <c r="I355" s="103">
        <f>G355-H355</f>
        <v>0</v>
      </c>
      <c r="J355" s="103">
        <v>0</v>
      </c>
    </row>
    <row r="356" spans="1:10" ht="14.25" customHeight="1">
      <c r="A356" s="120"/>
      <c r="B356" s="120" t="s">
        <v>280</v>
      </c>
      <c r="C356" s="98" t="s">
        <v>281</v>
      </c>
      <c r="D356" s="11">
        <v>500</v>
      </c>
      <c r="E356" s="11">
        <v>0</v>
      </c>
      <c r="F356" s="11">
        <v>0</v>
      </c>
      <c r="G356" s="212">
        <f t="shared" si="90"/>
        <v>500</v>
      </c>
      <c r="H356" s="212">
        <f t="shared" si="87"/>
        <v>500</v>
      </c>
      <c r="I356" s="103">
        <f>G356-H356</f>
        <v>0</v>
      </c>
      <c r="J356" s="103">
        <v>0</v>
      </c>
    </row>
    <row r="357" spans="1:10" s="19" customFormat="1" ht="24" customHeight="1">
      <c r="A357" s="99" t="s">
        <v>347</v>
      </c>
      <c r="B357" s="194"/>
      <c r="C357" s="126" t="s">
        <v>266</v>
      </c>
      <c r="D357" s="79">
        <f>D358+D360+D369</f>
        <v>668491</v>
      </c>
      <c r="E357" s="79">
        <f>E358+E360+E369</f>
        <v>0</v>
      </c>
      <c r="F357" s="79">
        <f>F358+F360+F369</f>
        <v>0</v>
      </c>
      <c r="G357" s="294">
        <f t="shared" si="90"/>
        <v>668491</v>
      </c>
      <c r="H357" s="79">
        <f t="shared" si="87"/>
        <v>668491</v>
      </c>
      <c r="I357" s="79">
        <f>I358+I360+I369</f>
        <v>0</v>
      </c>
      <c r="J357" s="79">
        <f>J358+J360+J369</f>
        <v>0</v>
      </c>
    </row>
    <row r="358" spans="1:10" s="19" customFormat="1" ht="24" customHeight="1">
      <c r="A358" s="181" t="s">
        <v>520</v>
      </c>
      <c r="B358" s="181"/>
      <c r="C358" s="165" t="s">
        <v>521</v>
      </c>
      <c r="D358" s="163">
        <f>D359</f>
        <v>0</v>
      </c>
      <c r="E358" s="163">
        <f aca="true" t="shared" si="91" ref="E358:J358">E359</f>
        <v>0</v>
      </c>
      <c r="F358" s="163">
        <f t="shared" si="91"/>
        <v>0</v>
      </c>
      <c r="G358" s="295">
        <f t="shared" si="90"/>
        <v>0</v>
      </c>
      <c r="H358" s="163">
        <f t="shared" si="87"/>
        <v>0</v>
      </c>
      <c r="I358" s="163">
        <f t="shared" si="91"/>
        <v>0</v>
      </c>
      <c r="J358" s="163">
        <f t="shared" si="91"/>
        <v>0</v>
      </c>
    </row>
    <row r="359" spans="1:10" ht="21" customHeight="1">
      <c r="A359" s="6"/>
      <c r="B359" s="120" t="s">
        <v>321</v>
      </c>
      <c r="C359" s="12" t="s">
        <v>452</v>
      </c>
      <c r="D359" s="11">
        <v>0</v>
      </c>
      <c r="E359" s="11">
        <v>0</v>
      </c>
      <c r="F359" s="11">
        <v>0</v>
      </c>
      <c r="G359" s="213">
        <f t="shared" si="90"/>
        <v>0</v>
      </c>
      <c r="H359" s="291">
        <f t="shared" si="87"/>
        <v>0</v>
      </c>
      <c r="I359" s="528">
        <v>0</v>
      </c>
      <c r="J359" s="103">
        <f>G359</f>
        <v>0</v>
      </c>
    </row>
    <row r="360" spans="1:10" s="19" customFormat="1" ht="23.25" customHeight="1">
      <c r="A360" s="181" t="s">
        <v>81</v>
      </c>
      <c r="B360" s="181"/>
      <c r="C360" s="165" t="s">
        <v>5</v>
      </c>
      <c r="D360" s="163">
        <f>D361+D362+D363+D364+D365+D366+D367+D368</f>
        <v>20491</v>
      </c>
      <c r="E360" s="163">
        <f>E361+E362+E363+E364+E365+E366+E367+E368</f>
        <v>0</v>
      </c>
      <c r="F360" s="163">
        <f>F361+F362+F363+F364+F365+F366+F367+F368</f>
        <v>0</v>
      </c>
      <c r="G360" s="295">
        <f t="shared" si="90"/>
        <v>20491</v>
      </c>
      <c r="H360" s="163">
        <f t="shared" si="87"/>
        <v>20491</v>
      </c>
      <c r="I360" s="163">
        <f>I361+I362+I363+I364+I365+I366+I367+I368</f>
        <v>0</v>
      </c>
      <c r="J360" s="163">
        <f>J361+J362+J363+J364+J365+J366+J367+J368</f>
        <v>0</v>
      </c>
    </row>
    <row r="361" spans="1:10" ht="15.75" customHeight="1">
      <c r="A361" s="6"/>
      <c r="B361" s="120" t="s">
        <v>282</v>
      </c>
      <c r="C361" s="98" t="s">
        <v>463</v>
      </c>
      <c r="D361" s="11">
        <v>15000</v>
      </c>
      <c r="E361" s="11">
        <v>0</v>
      </c>
      <c r="F361" s="11">
        <v>0</v>
      </c>
      <c r="G361" s="213">
        <f t="shared" si="90"/>
        <v>15000</v>
      </c>
      <c r="H361" s="212">
        <f t="shared" si="87"/>
        <v>15000</v>
      </c>
      <c r="I361" s="528">
        <f>G361-H361</f>
        <v>0</v>
      </c>
      <c r="J361" s="103">
        <v>0</v>
      </c>
    </row>
    <row r="362" spans="1:10" ht="15.75" customHeight="1">
      <c r="A362" s="6"/>
      <c r="B362" s="120" t="s">
        <v>284</v>
      </c>
      <c r="C362" s="98" t="s">
        <v>172</v>
      </c>
      <c r="D362" s="11">
        <v>1122</v>
      </c>
      <c r="E362" s="11">
        <v>0</v>
      </c>
      <c r="F362" s="11">
        <v>0</v>
      </c>
      <c r="G362" s="213">
        <f t="shared" si="90"/>
        <v>1122</v>
      </c>
      <c r="H362" s="212">
        <f t="shared" si="87"/>
        <v>1122</v>
      </c>
      <c r="I362" s="528">
        <f aca="true" t="shared" si="92" ref="I362:I368">G362-H362</f>
        <v>0</v>
      </c>
      <c r="J362" s="103">
        <v>0</v>
      </c>
    </row>
    <row r="363" spans="1:10" ht="17.25" customHeight="1">
      <c r="A363" s="6"/>
      <c r="B363" s="124" t="s">
        <v>187</v>
      </c>
      <c r="C363" s="98" t="s">
        <v>313</v>
      </c>
      <c r="D363" s="11">
        <v>2778</v>
      </c>
      <c r="E363" s="11">
        <v>0</v>
      </c>
      <c r="F363" s="11">
        <v>0</v>
      </c>
      <c r="G363" s="213">
        <f t="shared" si="90"/>
        <v>2778</v>
      </c>
      <c r="H363" s="212">
        <f t="shared" si="87"/>
        <v>2778</v>
      </c>
      <c r="I363" s="528">
        <f t="shared" si="92"/>
        <v>0</v>
      </c>
      <c r="J363" s="103">
        <v>0</v>
      </c>
    </row>
    <row r="364" spans="1:10" ht="15" customHeight="1">
      <c r="A364" s="6"/>
      <c r="B364" s="124" t="s">
        <v>286</v>
      </c>
      <c r="C364" s="98" t="s">
        <v>287</v>
      </c>
      <c r="D364" s="11">
        <v>395</v>
      </c>
      <c r="E364" s="11">
        <v>0</v>
      </c>
      <c r="F364" s="11">
        <v>0</v>
      </c>
      <c r="G364" s="213">
        <f t="shared" si="90"/>
        <v>395</v>
      </c>
      <c r="H364" s="212">
        <f t="shared" si="87"/>
        <v>395</v>
      </c>
      <c r="I364" s="528">
        <f t="shared" si="92"/>
        <v>0</v>
      </c>
      <c r="J364" s="103">
        <v>0</v>
      </c>
    </row>
    <row r="365" spans="1:10" ht="15.75" customHeight="1">
      <c r="A365" s="6"/>
      <c r="B365" s="120" t="s">
        <v>314</v>
      </c>
      <c r="C365" s="98" t="s">
        <v>288</v>
      </c>
      <c r="D365" s="11">
        <v>244</v>
      </c>
      <c r="E365" s="11">
        <v>0</v>
      </c>
      <c r="F365" s="11">
        <v>0</v>
      </c>
      <c r="G365" s="213">
        <f t="shared" si="90"/>
        <v>244</v>
      </c>
      <c r="H365" s="212">
        <f t="shared" si="87"/>
        <v>244</v>
      </c>
      <c r="I365" s="528">
        <f t="shared" si="92"/>
        <v>0</v>
      </c>
      <c r="J365" s="103">
        <v>0</v>
      </c>
    </row>
    <row r="366" spans="1:10" ht="16.5" customHeight="1">
      <c r="A366" s="6"/>
      <c r="B366" s="120" t="s">
        <v>280</v>
      </c>
      <c r="C366" s="98" t="s">
        <v>281</v>
      </c>
      <c r="D366" s="11">
        <v>507</v>
      </c>
      <c r="E366" s="11">
        <v>0</v>
      </c>
      <c r="F366" s="11">
        <v>0</v>
      </c>
      <c r="G366" s="213">
        <f t="shared" si="90"/>
        <v>507</v>
      </c>
      <c r="H366" s="212">
        <f t="shared" si="87"/>
        <v>507</v>
      </c>
      <c r="I366" s="528">
        <f t="shared" si="92"/>
        <v>0</v>
      </c>
      <c r="J366" s="103">
        <v>0</v>
      </c>
    </row>
    <row r="367" spans="1:10" ht="16.5" customHeight="1">
      <c r="A367" s="6"/>
      <c r="B367" s="120" t="s">
        <v>341</v>
      </c>
      <c r="C367" s="98" t="s">
        <v>292</v>
      </c>
      <c r="D367" s="11">
        <v>0</v>
      </c>
      <c r="E367" s="11">
        <v>0</v>
      </c>
      <c r="F367" s="11">
        <v>0</v>
      </c>
      <c r="G367" s="213">
        <f t="shared" si="90"/>
        <v>0</v>
      </c>
      <c r="H367" s="212">
        <f t="shared" si="87"/>
        <v>0</v>
      </c>
      <c r="I367" s="528">
        <f>G367-H367</f>
        <v>0</v>
      </c>
      <c r="J367" s="103">
        <v>0</v>
      </c>
    </row>
    <row r="368" spans="1:11" ht="15.75" customHeight="1">
      <c r="A368" s="6"/>
      <c r="B368" s="120" t="s">
        <v>316</v>
      </c>
      <c r="C368" s="98" t="s">
        <v>293</v>
      </c>
      <c r="D368" s="11">
        <v>445</v>
      </c>
      <c r="E368" s="11">
        <v>0</v>
      </c>
      <c r="F368" s="11">
        <v>0</v>
      </c>
      <c r="G368" s="213">
        <f t="shared" si="90"/>
        <v>445</v>
      </c>
      <c r="H368" s="212">
        <f t="shared" si="87"/>
        <v>445</v>
      </c>
      <c r="I368" s="528">
        <f t="shared" si="92"/>
        <v>0</v>
      </c>
      <c r="J368" s="103">
        <v>0</v>
      </c>
      <c r="K368" s="523"/>
    </row>
    <row r="369" spans="1:12" s="19" customFormat="1" ht="14.25" customHeight="1">
      <c r="A369" s="181" t="s">
        <v>352</v>
      </c>
      <c r="B369" s="181"/>
      <c r="C369" s="165" t="s">
        <v>353</v>
      </c>
      <c r="D369" s="163">
        <f>D370+D371+D372+D373+D374+D375+D376+D377+D378+D379+D380+D381+D382</f>
        <v>648000</v>
      </c>
      <c r="E369" s="163">
        <f aca="true" t="shared" si="93" ref="E369:J369">E370+E371+E372+E373+E374+E375+E376+E377+E378+E379+E380+E381+E382</f>
        <v>0</v>
      </c>
      <c r="F369" s="163">
        <f t="shared" si="93"/>
        <v>0</v>
      </c>
      <c r="G369" s="163">
        <f t="shared" si="93"/>
        <v>648000</v>
      </c>
      <c r="H369" s="163">
        <f t="shared" si="87"/>
        <v>648000</v>
      </c>
      <c r="I369" s="163">
        <f t="shared" si="93"/>
        <v>0</v>
      </c>
      <c r="J369" s="163">
        <f t="shared" si="93"/>
        <v>0</v>
      </c>
      <c r="L369" s="523"/>
    </row>
    <row r="370" spans="1:10" ht="15.75" customHeight="1">
      <c r="A370" s="120"/>
      <c r="B370" s="120" t="s">
        <v>282</v>
      </c>
      <c r="C370" s="98" t="s">
        <v>463</v>
      </c>
      <c r="D370" s="11">
        <v>427975</v>
      </c>
      <c r="E370" s="11">
        <v>0</v>
      </c>
      <c r="F370" s="11">
        <v>0</v>
      </c>
      <c r="G370" s="11">
        <f t="shared" si="90"/>
        <v>427975</v>
      </c>
      <c r="H370" s="212">
        <f t="shared" si="87"/>
        <v>427975</v>
      </c>
      <c r="I370" s="103">
        <f aca="true" t="shared" si="94" ref="I370:I382">G370-H370</f>
        <v>0</v>
      </c>
      <c r="J370" s="103">
        <v>0</v>
      </c>
    </row>
    <row r="371" spans="1:10" ht="13.5" customHeight="1">
      <c r="A371" s="5"/>
      <c r="B371" s="120" t="s">
        <v>284</v>
      </c>
      <c r="C371" s="98" t="s">
        <v>172</v>
      </c>
      <c r="D371" s="15">
        <v>36166</v>
      </c>
      <c r="E371" s="15">
        <v>0</v>
      </c>
      <c r="F371" s="15">
        <v>0</v>
      </c>
      <c r="G371" s="11">
        <f t="shared" si="90"/>
        <v>36166</v>
      </c>
      <c r="H371" s="212">
        <f t="shared" si="87"/>
        <v>36166</v>
      </c>
      <c r="I371" s="103">
        <f t="shared" si="94"/>
        <v>0</v>
      </c>
      <c r="J371" s="103">
        <v>0</v>
      </c>
    </row>
    <row r="372" spans="1:10" ht="12.75" customHeight="1">
      <c r="A372" s="6"/>
      <c r="B372" s="124" t="s">
        <v>187</v>
      </c>
      <c r="C372" s="98" t="s">
        <v>313</v>
      </c>
      <c r="D372" s="11">
        <v>78924</v>
      </c>
      <c r="E372" s="11">
        <v>0</v>
      </c>
      <c r="F372" s="11">
        <v>0</v>
      </c>
      <c r="G372" s="11">
        <f t="shared" si="90"/>
        <v>78924</v>
      </c>
      <c r="H372" s="212">
        <f t="shared" si="87"/>
        <v>78924</v>
      </c>
      <c r="I372" s="103">
        <f t="shared" si="94"/>
        <v>0</v>
      </c>
      <c r="J372" s="103">
        <v>0</v>
      </c>
    </row>
    <row r="373" spans="1:10" ht="14.25" customHeight="1">
      <c r="A373" s="120"/>
      <c r="B373" s="124" t="s">
        <v>286</v>
      </c>
      <c r="C373" s="98" t="s">
        <v>287</v>
      </c>
      <c r="D373" s="11">
        <v>13479</v>
      </c>
      <c r="E373" s="11">
        <v>0</v>
      </c>
      <c r="F373" s="11">
        <v>0</v>
      </c>
      <c r="G373" s="11">
        <f t="shared" si="90"/>
        <v>13479</v>
      </c>
      <c r="H373" s="212">
        <f t="shared" si="87"/>
        <v>13479</v>
      </c>
      <c r="I373" s="103">
        <f t="shared" si="94"/>
        <v>0</v>
      </c>
      <c r="J373" s="103">
        <v>0</v>
      </c>
    </row>
    <row r="374" spans="1:10" ht="14.25" customHeight="1">
      <c r="A374" s="120"/>
      <c r="B374" s="293" t="s">
        <v>500</v>
      </c>
      <c r="C374" s="42" t="s">
        <v>507</v>
      </c>
      <c r="D374" s="11">
        <v>6400</v>
      </c>
      <c r="E374" s="11">
        <v>0</v>
      </c>
      <c r="F374" s="11">
        <v>0</v>
      </c>
      <c r="G374" s="11">
        <f t="shared" si="90"/>
        <v>6400</v>
      </c>
      <c r="H374" s="212">
        <f t="shared" si="87"/>
        <v>6400</v>
      </c>
      <c r="I374" s="103">
        <f t="shared" si="94"/>
        <v>0</v>
      </c>
      <c r="J374" s="103">
        <v>0</v>
      </c>
    </row>
    <row r="375" spans="1:10" ht="15" customHeight="1">
      <c r="A375" s="120"/>
      <c r="B375" s="120" t="s">
        <v>314</v>
      </c>
      <c r="C375" s="98" t="s">
        <v>221</v>
      </c>
      <c r="D375" s="11">
        <v>13081</v>
      </c>
      <c r="E375" s="11">
        <v>0</v>
      </c>
      <c r="F375" s="11">
        <v>0</v>
      </c>
      <c r="G375" s="11">
        <f t="shared" si="90"/>
        <v>13081</v>
      </c>
      <c r="H375" s="212">
        <f t="shared" si="87"/>
        <v>13081</v>
      </c>
      <c r="I375" s="103">
        <f t="shared" si="94"/>
        <v>0</v>
      </c>
      <c r="J375" s="103">
        <v>0</v>
      </c>
    </row>
    <row r="376" spans="1:10" ht="15" customHeight="1">
      <c r="A376" s="120"/>
      <c r="B376" s="120" t="s">
        <v>299</v>
      </c>
      <c r="C376" s="98" t="s">
        <v>289</v>
      </c>
      <c r="D376" s="11">
        <v>30210</v>
      </c>
      <c r="E376" s="11">
        <v>0</v>
      </c>
      <c r="F376" s="11">
        <v>0</v>
      </c>
      <c r="G376" s="11">
        <f t="shared" si="90"/>
        <v>30210</v>
      </c>
      <c r="H376" s="212">
        <f t="shared" si="87"/>
        <v>30210</v>
      </c>
      <c r="I376" s="103">
        <f t="shared" si="94"/>
        <v>0</v>
      </c>
      <c r="J376" s="103">
        <v>0</v>
      </c>
    </row>
    <row r="377" spans="1:10" ht="15" customHeight="1">
      <c r="A377" s="120"/>
      <c r="B377" s="120" t="s">
        <v>280</v>
      </c>
      <c r="C377" s="98" t="s">
        <v>281</v>
      </c>
      <c r="D377" s="11">
        <v>24172</v>
      </c>
      <c r="E377" s="11">
        <v>0</v>
      </c>
      <c r="F377" s="11">
        <v>0</v>
      </c>
      <c r="G377" s="11">
        <f t="shared" si="90"/>
        <v>24172</v>
      </c>
      <c r="H377" s="212">
        <f t="shared" si="87"/>
        <v>24172</v>
      </c>
      <c r="I377" s="103">
        <f t="shared" si="94"/>
        <v>0</v>
      </c>
      <c r="J377" s="103">
        <v>0</v>
      </c>
    </row>
    <row r="378" spans="1:10" ht="14.25" customHeight="1">
      <c r="A378" s="120"/>
      <c r="B378" s="120" t="s">
        <v>315</v>
      </c>
      <c r="C378" s="98" t="s">
        <v>291</v>
      </c>
      <c r="D378" s="11">
        <v>2000</v>
      </c>
      <c r="E378" s="11">
        <v>0</v>
      </c>
      <c r="F378" s="11">
        <v>0</v>
      </c>
      <c r="G378" s="11">
        <f t="shared" si="90"/>
        <v>2000</v>
      </c>
      <c r="H378" s="212">
        <f t="shared" si="87"/>
        <v>2000</v>
      </c>
      <c r="I378" s="103">
        <f t="shared" si="94"/>
        <v>0</v>
      </c>
      <c r="J378" s="103">
        <v>0</v>
      </c>
    </row>
    <row r="379" spans="1:10" ht="14.25" customHeight="1">
      <c r="A379" s="120"/>
      <c r="B379" s="120" t="s">
        <v>341</v>
      </c>
      <c r="C379" s="98" t="s">
        <v>292</v>
      </c>
      <c r="D379" s="11">
        <v>0</v>
      </c>
      <c r="E379" s="11">
        <v>0</v>
      </c>
      <c r="F379" s="11">
        <v>0</v>
      </c>
      <c r="G379" s="11">
        <f t="shared" si="90"/>
        <v>0</v>
      </c>
      <c r="H379" s="212">
        <f t="shared" si="87"/>
        <v>0</v>
      </c>
      <c r="I379" s="103">
        <f t="shared" si="94"/>
        <v>0</v>
      </c>
      <c r="J379" s="103">
        <v>0</v>
      </c>
    </row>
    <row r="380" spans="1:10" ht="14.25" customHeight="1">
      <c r="A380" s="120"/>
      <c r="B380" s="120" t="s">
        <v>316</v>
      </c>
      <c r="C380" s="98" t="s">
        <v>293</v>
      </c>
      <c r="D380" s="11">
        <v>15593</v>
      </c>
      <c r="E380" s="11">
        <v>0</v>
      </c>
      <c r="F380" s="11">
        <v>0</v>
      </c>
      <c r="G380" s="11">
        <f t="shared" si="90"/>
        <v>15593</v>
      </c>
      <c r="H380" s="212">
        <f t="shared" si="87"/>
        <v>15593</v>
      </c>
      <c r="I380" s="103">
        <f t="shared" si="94"/>
        <v>0</v>
      </c>
      <c r="J380" s="103">
        <v>0</v>
      </c>
    </row>
    <row r="381" spans="1:10" ht="12.75" customHeight="1">
      <c r="A381" s="120"/>
      <c r="B381" s="120" t="s">
        <v>300</v>
      </c>
      <c r="C381" s="98" t="s">
        <v>301</v>
      </c>
      <c r="D381" s="11">
        <v>0</v>
      </c>
      <c r="E381" s="11">
        <v>0</v>
      </c>
      <c r="F381" s="11">
        <v>0</v>
      </c>
      <c r="G381" s="11">
        <f t="shared" si="90"/>
        <v>0</v>
      </c>
      <c r="H381" s="212">
        <f t="shared" si="87"/>
        <v>0</v>
      </c>
      <c r="I381" s="103">
        <f t="shared" si="94"/>
        <v>0</v>
      </c>
      <c r="J381" s="103">
        <v>0</v>
      </c>
    </row>
    <row r="382" spans="1:10" ht="15" customHeight="1">
      <c r="A382" s="120"/>
      <c r="B382" s="120" t="s">
        <v>317</v>
      </c>
      <c r="C382" s="98" t="s">
        <v>14</v>
      </c>
      <c r="D382" s="11">
        <v>0</v>
      </c>
      <c r="E382" s="11">
        <v>0</v>
      </c>
      <c r="F382" s="11">
        <v>0</v>
      </c>
      <c r="G382" s="11">
        <f t="shared" si="90"/>
        <v>0</v>
      </c>
      <c r="H382" s="212">
        <f t="shared" si="87"/>
        <v>0</v>
      </c>
      <c r="I382" s="103">
        <f t="shared" si="94"/>
        <v>0</v>
      </c>
      <c r="J382" s="103">
        <v>0</v>
      </c>
    </row>
    <row r="383" spans="1:10" s="19" customFormat="1" ht="24" customHeight="1">
      <c r="A383" s="194" t="s">
        <v>84</v>
      </c>
      <c r="B383" s="194"/>
      <c r="C383" s="126" t="s">
        <v>242</v>
      </c>
      <c r="D383" s="79">
        <f aca="true" t="shared" si="95" ref="D383:J383">D384+D398+D413+D428+D432+D437</f>
        <v>2837304</v>
      </c>
      <c r="E383" s="79">
        <f t="shared" si="95"/>
        <v>123621</v>
      </c>
      <c r="F383" s="79">
        <f t="shared" si="95"/>
        <v>28353</v>
      </c>
      <c r="G383" s="294">
        <f t="shared" si="90"/>
        <v>2932572</v>
      </c>
      <c r="H383" s="79">
        <f t="shared" si="87"/>
        <v>2932572</v>
      </c>
      <c r="I383" s="79">
        <f t="shared" si="95"/>
        <v>2931072</v>
      </c>
      <c r="J383" s="79">
        <f t="shared" si="95"/>
        <v>1500</v>
      </c>
    </row>
    <row r="384" spans="1:10" ht="23.25" customHeight="1">
      <c r="A384" s="181" t="s">
        <v>86</v>
      </c>
      <c r="B384" s="195"/>
      <c r="C384" s="165" t="s">
        <v>85</v>
      </c>
      <c r="D384" s="163">
        <f>D385+D386+D387+D388+D389+D390+D391+D392+D393+D394+D395+D396</f>
        <v>1101400</v>
      </c>
      <c r="E384" s="163">
        <f>E385+E386+E387+E388+E389+E390+E391+E392+E393+E394+E395+E396+E397</f>
        <v>123621</v>
      </c>
      <c r="F384" s="163">
        <f>F385+F386+F387+F388+F389+F390+F391+F392+F393+F394+F395+F396</f>
        <v>28353</v>
      </c>
      <c r="G384" s="163">
        <f t="shared" si="90"/>
        <v>1196668</v>
      </c>
      <c r="H384" s="163">
        <f t="shared" si="87"/>
        <v>1196668</v>
      </c>
      <c r="I384" s="163">
        <f>I385+I386+I387+I388+I389+I390+I391+I392+I393+I394+I395+I396+I397</f>
        <v>1196668</v>
      </c>
      <c r="J384" s="163">
        <f>J385+J386+J387+J388+J389+J390+J391+J392+J393+J394+J395+J396</f>
        <v>0</v>
      </c>
    </row>
    <row r="385" spans="1:10" s="18" customFormat="1" ht="15.75" customHeight="1">
      <c r="A385" s="6"/>
      <c r="B385" s="6" t="s">
        <v>327</v>
      </c>
      <c r="C385" s="98" t="s">
        <v>215</v>
      </c>
      <c r="D385" s="15">
        <v>0</v>
      </c>
      <c r="E385" s="15">
        <v>0</v>
      </c>
      <c r="F385" s="15">
        <v>0</v>
      </c>
      <c r="G385" s="11">
        <f t="shared" si="90"/>
        <v>0</v>
      </c>
      <c r="H385" s="212">
        <f t="shared" si="87"/>
        <v>0</v>
      </c>
      <c r="I385" s="103">
        <f aca="true" t="shared" si="96" ref="I385:I397">G385</f>
        <v>0</v>
      </c>
      <c r="J385" s="15">
        <v>0</v>
      </c>
    </row>
    <row r="386" spans="1:10" ht="14.25" customHeight="1">
      <c r="A386" s="120"/>
      <c r="B386" s="120" t="s">
        <v>282</v>
      </c>
      <c r="C386" s="98" t="s">
        <v>463</v>
      </c>
      <c r="D386" s="11">
        <v>634177</v>
      </c>
      <c r="E386" s="11">
        <v>10210</v>
      </c>
      <c r="F386" s="11">
        <v>0</v>
      </c>
      <c r="G386" s="11">
        <f t="shared" si="90"/>
        <v>644387</v>
      </c>
      <c r="H386" s="212">
        <f t="shared" si="87"/>
        <v>644387</v>
      </c>
      <c r="I386" s="103">
        <f t="shared" si="96"/>
        <v>644387</v>
      </c>
      <c r="J386" s="103">
        <v>0</v>
      </c>
    </row>
    <row r="387" spans="1:10" ht="15" customHeight="1">
      <c r="A387" s="120"/>
      <c r="B387" s="120" t="s">
        <v>284</v>
      </c>
      <c r="C387" s="98" t="s">
        <v>172</v>
      </c>
      <c r="D387" s="11">
        <v>45698</v>
      </c>
      <c r="E387" s="11">
        <v>0</v>
      </c>
      <c r="F387" s="11">
        <v>0</v>
      </c>
      <c r="G387" s="11">
        <f t="shared" si="90"/>
        <v>45698</v>
      </c>
      <c r="H387" s="212">
        <f t="shared" si="87"/>
        <v>45698</v>
      </c>
      <c r="I387" s="103">
        <f t="shared" si="96"/>
        <v>45698</v>
      </c>
      <c r="J387" s="103">
        <v>0</v>
      </c>
    </row>
    <row r="388" spans="1:10" ht="15" customHeight="1">
      <c r="A388" s="120"/>
      <c r="B388" s="124" t="s">
        <v>285</v>
      </c>
      <c r="C388" s="98" t="s">
        <v>313</v>
      </c>
      <c r="D388" s="11">
        <v>120500</v>
      </c>
      <c r="E388" s="11">
        <v>0</v>
      </c>
      <c r="F388" s="11">
        <v>0</v>
      </c>
      <c r="G388" s="11">
        <f t="shared" si="90"/>
        <v>120500</v>
      </c>
      <c r="H388" s="212">
        <f t="shared" si="87"/>
        <v>120500</v>
      </c>
      <c r="I388" s="103">
        <f t="shared" si="96"/>
        <v>120500</v>
      </c>
      <c r="J388" s="103">
        <v>0</v>
      </c>
    </row>
    <row r="389" spans="1:10" ht="15" customHeight="1">
      <c r="A389" s="120"/>
      <c r="B389" s="124" t="s">
        <v>286</v>
      </c>
      <c r="C389" s="98" t="s">
        <v>287</v>
      </c>
      <c r="D389" s="11">
        <v>17000</v>
      </c>
      <c r="E389" s="11">
        <v>0</v>
      </c>
      <c r="F389" s="11">
        <v>0</v>
      </c>
      <c r="G389" s="11">
        <f t="shared" si="90"/>
        <v>17000</v>
      </c>
      <c r="H389" s="212">
        <f t="shared" si="87"/>
        <v>17000</v>
      </c>
      <c r="I389" s="103">
        <f t="shared" si="96"/>
        <v>17000</v>
      </c>
      <c r="J389" s="103">
        <v>0</v>
      </c>
    </row>
    <row r="390" spans="1:10" ht="15" customHeight="1">
      <c r="A390" s="120"/>
      <c r="B390" s="124" t="s">
        <v>314</v>
      </c>
      <c r="C390" s="98" t="s">
        <v>221</v>
      </c>
      <c r="D390" s="11">
        <v>121605</v>
      </c>
      <c r="E390" s="11">
        <v>0</v>
      </c>
      <c r="F390" s="11">
        <v>28353</v>
      </c>
      <c r="G390" s="11">
        <f t="shared" si="90"/>
        <v>93252</v>
      </c>
      <c r="H390" s="212">
        <f t="shared" si="87"/>
        <v>93252</v>
      </c>
      <c r="I390" s="103">
        <f t="shared" si="96"/>
        <v>93252</v>
      </c>
      <c r="J390" s="103">
        <v>0</v>
      </c>
    </row>
    <row r="391" spans="1:10" ht="14.25" customHeight="1">
      <c r="A391" s="120"/>
      <c r="B391" s="124" t="s">
        <v>332</v>
      </c>
      <c r="C391" s="98" t="s">
        <v>238</v>
      </c>
      <c r="D391" s="11">
        <v>62000</v>
      </c>
      <c r="E391" s="11">
        <v>0</v>
      </c>
      <c r="F391" s="11">
        <v>0</v>
      </c>
      <c r="G391" s="11">
        <f t="shared" si="90"/>
        <v>62000</v>
      </c>
      <c r="H391" s="212">
        <f t="shared" si="87"/>
        <v>62000</v>
      </c>
      <c r="I391" s="103">
        <f t="shared" si="96"/>
        <v>62000</v>
      </c>
      <c r="J391" s="103">
        <v>0</v>
      </c>
    </row>
    <row r="392" spans="1:10" ht="13.5" customHeight="1">
      <c r="A392" s="120"/>
      <c r="B392" s="124" t="s">
        <v>299</v>
      </c>
      <c r="C392" s="98" t="s">
        <v>289</v>
      </c>
      <c r="D392" s="11">
        <v>16400</v>
      </c>
      <c r="E392" s="11">
        <v>0</v>
      </c>
      <c r="F392" s="11">
        <v>0</v>
      </c>
      <c r="G392" s="11">
        <f t="shared" si="90"/>
        <v>16400</v>
      </c>
      <c r="H392" s="212">
        <f t="shared" si="87"/>
        <v>16400</v>
      </c>
      <c r="I392" s="103">
        <f t="shared" si="96"/>
        <v>16400</v>
      </c>
      <c r="J392" s="103">
        <v>0</v>
      </c>
    </row>
    <row r="393" spans="1:10" ht="15" customHeight="1">
      <c r="A393" s="120"/>
      <c r="B393" s="124" t="s">
        <v>280</v>
      </c>
      <c r="C393" s="98" t="s">
        <v>281</v>
      </c>
      <c r="D393" s="11">
        <v>46600</v>
      </c>
      <c r="E393" s="11">
        <v>0</v>
      </c>
      <c r="F393" s="11">
        <v>0</v>
      </c>
      <c r="G393" s="11">
        <f t="shared" si="90"/>
        <v>46600</v>
      </c>
      <c r="H393" s="212">
        <f t="shared" si="87"/>
        <v>46600</v>
      </c>
      <c r="I393" s="103">
        <f t="shared" si="96"/>
        <v>46600</v>
      </c>
      <c r="J393" s="103">
        <v>0</v>
      </c>
    </row>
    <row r="394" spans="1:10" ht="14.25" customHeight="1">
      <c r="A394" s="120"/>
      <c r="B394" s="124" t="s">
        <v>315</v>
      </c>
      <c r="C394" s="98" t="s">
        <v>291</v>
      </c>
      <c r="D394" s="11">
        <v>2500</v>
      </c>
      <c r="E394" s="11">
        <v>0</v>
      </c>
      <c r="F394" s="11">
        <v>0</v>
      </c>
      <c r="G394" s="11">
        <f t="shared" si="90"/>
        <v>2500</v>
      </c>
      <c r="H394" s="212">
        <f t="shared" si="87"/>
        <v>2500</v>
      </c>
      <c r="I394" s="103">
        <f t="shared" si="96"/>
        <v>2500</v>
      </c>
      <c r="J394" s="103">
        <v>0</v>
      </c>
    </row>
    <row r="395" spans="1:10" ht="15" customHeight="1">
      <c r="A395" s="120"/>
      <c r="B395" s="124" t="s">
        <v>341</v>
      </c>
      <c r="C395" s="98" t="s">
        <v>292</v>
      </c>
      <c r="D395" s="11">
        <v>1000</v>
      </c>
      <c r="E395" s="11">
        <v>0</v>
      </c>
      <c r="F395" s="11">
        <v>0</v>
      </c>
      <c r="G395" s="11">
        <f t="shared" si="90"/>
        <v>1000</v>
      </c>
      <c r="H395" s="212">
        <f t="shared" si="87"/>
        <v>1000</v>
      </c>
      <c r="I395" s="103">
        <f t="shared" si="96"/>
        <v>1000</v>
      </c>
      <c r="J395" s="103">
        <v>0</v>
      </c>
    </row>
    <row r="396" spans="1:10" ht="13.5" customHeight="1">
      <c r="A396" s="120"/>
      <c r="B396" s="124" t="s">
        <v>316</v>
      </c>
      <c r="C396" s="98" t="s">
        <v>293</v>
      </c>
      <c r="D396" s="11">
        <v>33920</v>
      </c>
      <c r="E396" s="11">
        <v>0</v>
      </c>
      <c r="F396" s="11">
        <v>0</v>
      </c>
      <c r="G396" s="11">
        <f t="shared" si="90"/>
        <v>33920</v>
      </c>
      <c r="H396" s="212">
        <f t="shared" si="87"/>
        <v>33920</v>
      </c>
      <c r="I396" s="103">
        <f t="shared" si="96"/>
        <v>33920</v>
      </c>
      <c r="J396" s="103">
        <v>0</v>
      </c>
    </row>
    <row r="397" spans="1:10" ht="13.5" customHeight="1">
      <c r="A397" s="120"/>
      <c r="B397" s="124" t="s">
        <v>317</v>
      </c>
      <c r="C397" s="98" t="s">
        <v>14</v>
      </c>
      <c r="D397" s="11">
        <v>0</v>
      </c>
      <c r="E397" s="11">
        <v>113411</v>
      </c>
      <c r="F397" s="11">
        <v>0</v>
      </c>
      <c r="G397" s="11">
        <f t="shared" si="90"/>
        <v>113411</v>
      </c>
      <c r="H397" s="212">
        <v>0</v>
      </c>
      <c r="I397" s="103">
        <f t="shared" si="96"/>
        <v>113411</v>
      </c>
      <c r="J397" s="103"/>
    </row>
    <row r="398" spans="1:10" ht="14.25" customHeight="1">
      <c r="A398" s="181" t="s">
        <v>88</v>
      </c>
      <c r="B398" s="195"/>
      <c r="C398" s="165" t="s">
        <v>243</v>
      </c>
      <c r="D398" s="163">
        <f aca="true" t="shared" si="97" ref="D398:I398">D399+D400+D401+D402+D403+D404+D405+D406+D407+D408+D409+D410+D411+D412</f>
        <v>410000</v>
      </c>
      <c r="E398" s="163">
        <f t="shared" si="97"/>
        <v>0</v>
      </c>
      <c r="F398" s="163">
        <f t="shared" si="97"/>
        <v>0</v>
      </c>
      <c r="G398" s="163">
        <f t="shared" si="90"/>
        <v>410000</v>
      </c>
      <c r="H398" s="163">
        <f t="shared" si="97"/>
        <v>0</v>
      </c>
      <c r="I398" s="163">
        <f t="shared" si="97"/>
        <v>410000</v>
      </c>
      <c r="J398" s="163">
        <f>J399+J400+J401+J402+J403+J405+J406+J407+J408+J409+J410+J411+J412</f>
        <v>0</v>
      </c>
    </row>
    <row r="399" spans="1:10" s="18" customFormat="1" ht="14.25" customHeight="1">
      <c r="A399" s="6"/>
      <c r="B399" s="6" t="s">
        <v>327</v>
      </c>
      <c r="C399" s="98" t="s">
        <v>215</v>
      </c>
      <c r="D399" s="15">
        <v>1200</v>
      </c>
      <c r="E399" s="15">
        <v>0</v>
      </c>
      <c r="F399" s="15">
        <v>0</v>
      </c>
      <c r="G399" s="11">
        <f t="shared" si="90"/>
        <v>1200</v>
      </c>
      <c r="H399" s="15">
        <v>0</v>
      </c>
      <c r="I399" s="103">
        <f aca="true" t="shared" si="98" ref="I399:I412">G399</f>
        <v>1200</v>
      </c>
      <c r="J399" s="15">
        <v>0</v>
      </c>
    </row>
    <row r="400" spans="1:10" ht="12.75" customHeight="1">
      <c r="A400" s="120"/>
      <c r="B400" s="120" t="s">
        <v>282</v>
      </c>
      <c r="C400" s="98" t="s">
        <v>186</v>
      </c>
      <c r="D400" s="15">
        <v>279632</v>
      </c>
      <c r="E400" s="15">
        <v>0</v>
      </c>
      <c r="F400" s="15">
        <v>0</v>
      </c>
      <c r="G400" s="11">
        <f t="shared" si="90"/>
        <v>279632</v>
      </c>
      <c r="H400" s="11">
        <v>0</v>
      </c>
      <c r="I400" s="103">
        <f t="shared" si="98"/>
        <v>279632</v>
      </c>
      <c r="J400" s="103">
        <v>0</v>
      </c>
    </row>
    <row r="401" spans="1:10" ht="13.5" customHeight="1">
      <c r="A401" s="120"/>
      <c r="B401" s="120" t="s">
        <v>284</v>
      </c>
      <c r="C401" s="98" t="s">
        <v>172</v>
      </c>
      <c r="D401" s="11">
        <v>22265</v>
      </c>
      <c r="E401" s="11">
        <v>0</v>
      </c>
      <c r="F401" s="11">
        <v>0</v>
      </c>
      <c r="G401" s="11">
        <f t="shared" si="90"/>
        <v>22265</v>
      </c>
      <c r="H401" s="11">
        <v>0</v>
      </c>
      <c r="I401" s="103">
        <f t="shared" si="98"/>
        <v>22265</v>
      </c>
      <c r="J401" s="103">
        <v>0</v>
      </c>
    </row>
    <row r="402" spans="1:10" ht="14.25" customHeight="1">
      <c r="A402" s="120"/>
      <c r="B402" s="124" t="s">
        <v>187</v>
      </c>
      <c r="C402" s="98" t="s">
        <v>313</v>
      </c>
      <c r="D402" s="11">
        <v>53526</v>
      </c>
      <c r="E402" s="11">
        <v>0</v>
      </c>
      <c r="F402" s="11">
        <v>0</v>
      </c>
      <c r="G402" s="11">
        <f t="shared" si="90"/>
        <v>53526</v>
      </c>
      <c r="H402" s="11">
        <v>0</v>
      </c>
      <c r="I402" s="103">
        <f t="shared" si="98"/>
        <v>53526</v>
      </c>
      <c r="J402" s="103">
        <v>0</v>
      </c>
    </row>
    <row r="403" spans="1:10" ht="14.25" customHeight="1">
      <c r="A403" s="120"/>
      <c r="B403" s="124" t="s">
        <v>286</v>
      </c>
      <c r="C403" s="98" t="s">
        <v>287</v>
      </c>
      <c r="D403" s="11">
        <v>7397</v>
      </c>
      <c r="E403" s="11">
        <v>0</v>
      </c>
      <c r="F403" s="11">
        <v>0</v>
      </c>
      <c r="G403" s="11">
        <f t="shared" si="90"/>
        <v>7397</v>
      </c>
      <c r="H403" s="11">
        <v>0</v>
      </c>
      <c r="I403" s="103">
        <f t="shared" si="98"/>
        <v>7397</v>
      </c>
      <c r="J403" s="103">
        <v>0</v>
      </c>
    </row>
    <row r="404" spans="1:10" ht="14.25" customHeight="1">
      <c r="A404" s="120"/>
      <c r="B404" s="124" t="s">
        <v>500</v>
      </c>
      <c r="C404" s="98" t="s">
        <v>507</v>
      </c>
      <c r="D404" s="11">
        <v>1000</v>
      </c>
      <c r="E404" s="11">
        <v>0</v>
      </c>
      <c r="F404" s="11">
        <v>0</v>
      </c>
      <c r="G404" s="11">
        <f t="shared" si="90"/>
        <v>1000</v>
      </c>
      <c r="H404" s="11">
        <v>0</v>
      </c>
      <c r="I404" s="11">
        <f>G404</f>
        <v>1000</v>
      </c>
      <c r="J404" s="103">
        <v>0</v>
      </c>
    </row>
    <row r="405" spans="1:10" ht="15" customHeight="1">
      <c r="A405" s="120"/>
      <c r="B405" s="124" t="s">
        <v>314</v>
      </c>
      <c r="C405" s="98" t="s">
        <v>221</v>
      </c>
      <c r="D405" s="11">
        <v>14255</v>
      </c>
      <c r="E405" s="11">
        <v>0</v>
      </c>
      <c r="F405" s="11">
        <v>0</v>
      </c>
      <c r="G405" s="11">
        <f t="shared" si="90"/>
        <v>14255</v>
      </c>
      <c r="H405" s="11">
        <v>0</v>
      </c>
      <c r="I405" s="11">
        <f>G405</f>
        <v>14255</v>
      </c>
      <c r="J405" s="103">
        <v>0</v>
      </c>
    </row>
    <row r="406" spans="1:10" ht="15.75" customHeight="1">
      <c r="A406" s="120"/>
      <c r="B406" s="124" t="s">
        <v>229</v>
      </c>
      <c r="C406" s="98" t="s">
        <v>244</v>
      </c>
      <c r="D406" s="11">
        <v>1500</v>
      </c>
      <c r="E406" s="11">
        <v>0</v>
      </c>
      <c r="F406" s="11">
        <v>0</v>
      </c>
      <c r="G406" s="11">
        <f t="shared" si="90"/>
        <v>1500</v>
      </c>
      <c r="H406" s="11">
        <v>0</v>
      </c>
      <c r="I406" s="103">
        <f t="shared" si="98"/>
        <v>1500</v>
      </c>
      <c r="J406" s="103">
        <v>0</v>
      </c>
    </row>
    <row r="407" spans="1:10" ht="14.25" customHeight="1">
      <c r="A407" s="120"/>
      <c r="B407" s="124" t="s">
        <v>299</v>
      </c>
      <c r="C407" s="98" t="s">
        <v>289</v>
      </c>
      <c r="D407" s="11">
        <v>3900</v>
      </c>
      <c r="E407" s="11">
        <v>0</v>
      </c>
      <c r="F407" s="11">
        <v>0</v>
      </c>
      <c r="G407" s="11">
        <f t="shared" si="90"/>
        <v>3900</v>
      </c>
      <c r="H407" s="11">
        <v>0</v>
      </c>
      <c r="I407" s="103">
        <f t="shared" si="98"/>
        <v>3900</v>
      </c>
      <c r="J407" s="103">
        <v>0</v>
      </c>
    </row>
    <row r="408" spans="1:10" ht="16.5" customHeight="1">
      <c r="A408" s="120"/>
      <c r="B408" s="124" t="s">
        <v>280</v>
      </c>
      <c r="C408" s="98" t="s">
        <v>281</v>
      </c>
      <c r="D408" s="11">
        <v>5000</v>
      </c>
      <c r="E408" s="11">
        <v>0</v>
      </c>
      <c r="F408" s="11">
        <v>0</v>
      </c>
      <c r="G408" s="11">
        <f t="shared" si="90"/>
        <v>5000</v>
      </c>
      <c r="H408" s="11">
        <v>0</v>
      </c>
      <c r="I408" s="103">
        <f t="shared" si="98"/>
        <v>5000</v>
      </c>
      <c r="J408" s="103">
        <v>0</v>
      </c>
    </row>
    <row r="409" spans="1:10" ht="15.75" customHeight="1">
      <c r="A409" s="120"/>
      <c r="B409" s="124" t="s">
        <v>502</v>
      </c>
      <c r="C409" s="98" t="s">
        <v>503</v>
      </c>
      <c r="D409" s="11">
        <v>2300</v>
      </c>
      <c r="E409" s="11">
        <v>0</v>
      </c>
      <c r="F409" s="11">
        <v>0</v>
      </c>
      <c r="G409" s="11">
        <f t="shared" si="90"/>
        <v>2300</v>
      </c>
      <c r="H409" s="11">
        <v>0</v>
      </c>
      <c r="I409" s="103">
        <f t="shared" si="98"/>
        <v>2300</v>
      </c>
      <c r="J409" s="103">
        <v>0</v>
      </c>
    </row>
    <row r="410" spans="1:10" ht="15" customHeight="1">
      <c r="A410" s="120"/>
      <c r="B410" s="120" t="s">
        <v>315</v>
      </c>
      <c r="C410" s="42" t="s">
        <v>291</v>
      </c>
      <c r="D410" s="11">
        <v>2000</v>
      </c>
      <c r="E410" s="11">
        <v>0</v>
      </c>
      <c r="F410" s="11">
        <v>0</v>
      </c>
      <c r="G410" s="11">
        <f t="shared" si="90"/>
        <v>2000</v>
      </c>
      <c r="H410" s="11">
        <v>0</v>
      </c>
      <c r="I410" s="103">
        <f t="shared" si="98"/>
        <v>2000</v>
      </c>
      <c r="J410" s="103">
        <v>0</v>
      </c>
    </row>
    <row r="411" spans="1:10" ht="15" customHeight="1">
      <c r="A411" s="120"/>
      <c r="B411" s="120" t="s">
        <v>316</v>
      </c>
      <c r="C411" s="42" t="s">
        <v>293</v>
      </c>
      <c r="D411" s="11">
        <v>14922</v>
      </c>
      <c r="E411" s="11">
        <v>0</v>
      </c>
      <c r="F411" s="11">
        <v>0</v>
      </c>
      <c r="G411" s="11">
        <f t="shared" si="90"/>
        <v>14922</v>
      </c>
      <c r="H411" s="11">
        <v>0</v>
      </c>
      <c r="I411" s="103">
        <f t="shared" si="98"/>
        <v>14922</v>
      </c>
      <c r="J411" s="103">
        <v>0</v>
      </c>
    </row>
    <row r="412" spans="1:10" ht="14.25" customHeight="1">
      <c r="A412" s="120"/>
      <c r="B412" s="120" t="s">
        <v>300</v>
      </c>
      <c r="C412" s="42" t="s">
        <v>301</v>
      </c>
      <c r="D412" s="11">
        <v>1103</v>
      </c>
      <c r="E412" s="11">
        <v>0</v>
      </c>
      <c r="F412" s="11">
        <v>0</v>
      </c>
      <c r="G412" s="11">
        <f t="shared" si="90"/>
        <v>1103</v>
      </c>
      <c r="H412" s="11">
        <v>0</v>
      </c>
      <c r="I412" s="103">
        <f t="shared" si="98"/>
        <v>1103</v>
      </c>
      <c r="J412" s="103">
        <v>0</v>
      </c>
    </row>
    <row r="413" spans="1:10" ht="15.75" customHeight="1">
      <c r="A413" s="181" t="s">
        <v>90</v>
      </c>
      <c r="B413" s="181"/>
      <c r="C413" s="165" t="s">
        <v>89</v>
      </c>
      <c r="D413" s="163">
        <f aca="true" t="shared" si="99" ref="D413:J413">D414+D415+D416+D417+D418+D420+D421+D422+D423+D424+D425+D426+D419+D427</f>
        <v>974863</v>
      </c>
      <c r="E413" s="163">
        <f t="shared" si="99"/>
        <v>0</v>
      </c>
      <c r="F413" s="163">
        <f t="shared" si="99"/>
        <v>0</v>
      </c>
      <c r="G413" s="163">
        <f t="shared" si="90"/>
        <v>974863</v>
      </c>
      <c r="H413" s="163">
        <f t="shared" si="99"/>
        <v>0</v>
      </c>
      <c r="I413" s="163">
        <f t="shared" si="99"/>
        <v>974863</v>
      </c>
      <c r="J413" s="163">
        <f t="shared" si="99"/>
        <v>0</v>
      </c>
    </row>
    <row r="414" spans="1:10" s="18" customFormat="1" ht="13.5" customHeight="1">
      <c r="A414" s="6"/>
      <c r="B414" s="6" t="s">
        <v>327</v>
      </c>
      <c r="C414" s="42" t="s">
        <v>237</v>
      </c>
      <c r="D414" s="15">
        <v>500</v>
      </c>
      <c r="E414" s="15">
        <v>0</v>
      </c>
      <c r="F414" s="15">
        <v>0</v>
      </c>
      <c r="G414" s="11">
        <f t="shared" si="90"/>
        <v>500</v>
      </c>
      <c r="H414" s="15">
        <v>0</v>
      </c>
      <c r="I414" s="103">
        <f aca="true" t="shared" si="100" ref="I414:I425">G414</f>
        <v>500</v>
      </c>
      <c r="J414" s="15">
        <v>0</v>
      </c>
    </row>
    <row r="415" spans="1:10" ht="14.25" customHeight="1">
      <c r="A415" s="120"/>
      <c r="B415" s="120" t="s">
        <v>282</v>
      </c>
      <c r="C415" s="42" t="s">
        <v>463</v>
      </c>
      <c r="D415" s="11">
        <v>461401</v>
      </c>
      <c r="E415" s="11">
        <v>0</v>
      </c>
      <c r="F415" s="11">
        <v>0</v>
      </c>
      <c r="G415" s="11">
        <f t="shared" si="90"/>
        <v>461401</v>
      </c>
      <c r="H415" s="11">
        <v>0</v>
      </c>
      <c r="I415" s="103">
        <f t="shared" si="100"/>
        <v>461401</v>
      </c>
      <c r="J415" s="103">
        <v>0</v>
      </c>
    </row>
    <row r="416" spans="1:10" ht="15" customHeight="1">
      <c r="A416" s="120"/>
      <c r="B416" s="120" t="s">
        <v>284</v>
      </c>
      <c r="C416" s="42" t="s">
        <v>172</v>
      </c>
      <c r="D416" s="15">
        <v>35184</v>
      </c>
      <c r="E416" s="15">
        <v>0</v>
      </c>
      <c r="F416" s="15">
        <v>0</v>
      </c>
      <c r="G416" s="11">
        <f t="shared" si="90"/>
        <v>35184</v>
      </c>
      <c r="H416" s="11">
        <v>0</v>
      </c>
      <c r="I416" s="103">
        <f t="shared" si="100"/>
        <v>35184</v>
      </c>
      <c r="J416" s="103">
        <v>0</v>
      </c>
    </row>
    <row r="417" spans="1:10" ht="15" customHeight="1">
      <c r="A417" s="120"/>
      <c r="B417" s="124" t="s">
        <v>187</v>
      </c>
      <c r="C417" s="42" t="s">
        <v>179</v>
      </c>
      <c r="D417" s="15">
        <v>86157</v>
      </c>
      <c r="E417" s="15">
        <v>0</v>
      </c>
      <c r="F417" s="15">
        <v>0</v>
      </c>
      <c r="G417" s="11">
        <f t="shared" si="90"/>
        <v>86157</v>
      </c>
      <c r="H417" s="11">
        <v>0</v>
      </c>
      <c r="I417" s="103">
        <f t="shared" si="100"/>
        <v>86157</v>
      </c>
      <c r="J417" s="103">
        <v>0</v>
      </c>
    </row>
    <row r="418" spans="1:10" ht="13.5" customHeight="1">
      <c r="A418" s="120"/>
      <c r="B418" s="124" t="s">
        <v>286</v>
      </c>
      <c r="C418" s="42" t="s">
        <v>287</v>
      </c>
      <c r="D418" s="15">
        <v>11954</v>
      </c>
      <c r="E418" s="15">
        <v>0</v>
      </c>
      <c r="F418" s="15">
        <v>0</v>
      </c>
      <c r="G418" s="11">
        <f t="shared" si="90"/>
        <v>11954</v>
      </c>
      <c r="H418" s="11">
        <v>0</v>
      </c>
      <c r="I418" s="103">
        <f t="shared" si="100"/>
        <v>11954</v>
      </c>
      <c r="J418" s="103">
        <v>0</v>
      </c>
    </row>
    <row r="419" spans="1:10" ht="13.5" customHeight="1">
      <c r="A419" s="120"/>
      <c r="B419" s="124" t="s">
        <v>500</v>
      </c>
      <c r="C419" s="42" t="s">
        <v>507</v>
      </c>
      <c r="D419" s="15">
        <v>8804</v>
      </c>
      <c r="E419" s="15">
        <v>0</v>
      </c>
      <c r="F419" s="15">
        <v>0</v>
      </c>
      <c r="G419" s="11">
        <f aca="true" t="shared" si="101" ref="G419:G448">D419+E419-F419</f>
        <v>8804</v>
      </c>
      <c r="H419" s="11">
        <v>0</v>
      </c>
      <c r="I419" s="103">
        <f t="shared" si="100"/>
        <v>8804</v>
      </c>
      <c r="J419" s="103">
        <v>0</v>
      </c>
    </row>
    <row r="420" spans="1:10" ht="13.5" customHeight="1">
      <c r="A420" s="120"/>
      <c r="B420" s="124" t="s">
        <v>314</v>
      </c>
      <c r="C420" s="42" t="s">
        <v>221</v>
      </c>
      <c r="D420" s="15">
        <v>218989</v>
      </c>
      <c r="E420" s="15">
        <v>0</v>
      </c>
      <c r="F420" s="15">
        <v>0</v>
      </c>
      <c r="G420" s="11">
        <f t="shared" si="101"/>
        <v>218989</v>
      </c>
      <c r="H420" s="11">
        <v>0</v>
      </c>
      <c r="I420" s="103">
        <f t="shared" si="100"/>
        <v>218989</v>
      </c>
      <c r="J420" s="103">
        <v>0</v>
      </c>
    </row>
    <row r="421" spans="1:10" ht="14.25" customHeight="1">
      <c r="A421" s="120"/>
      <c r="B421" s="124" t="s">
        <v>299</v>
      </c>
      <c r="C421" s="42" t="s">
        <v>289</v>
      </c>
      <c r="D421" s="15">
        <v>76740</v>
      </c>
      <c r="E421" s="15">
        <v>0</v>
      </c>
      <c r="F421" s="15">
        <v>0</v>
      </c>
      <c r="G421" s="11">
        <f t="shared" si="101"/>
        <v>76740</v>
      </c>
      <c r="H421" s="11">
        <v>0</v>
      </c>
      <c r="I421" s="103">
        <f t="shared" si="100"/>
        <v>76740</v>
      </c>
      <c r="J421" s="103">
        <v>0</v>
      </c>
    </row>
    <row r="422" spans="1:10" ht="14.25" customHeight="1">
      <c r="A422" s="120"/>
      <c r="B422" s="124" t="s">
        <v>280</v>
      </c>
      <c r="C422" s="42" t="s">
        <v>281</v>
      </c>
      <c r="D422" s="15">
        <v>45090</v>
      </c>
      <c r="E422" s="15">
        <v>0</v>
      </c>
      <c r="F422" s="15">
        <v>0</v>
      </c>
      <c r="G422" s="11">
        <f t="shared" si="101"/>
        <v>45090</v>
      </c>
      <c r="H422" s="11">
        <v>0</v>
      </c>
      <c r="I422" s="103">
        <f t="shared" si="100"/>
        <v>45090</v>
      </c>
      <c r="J422" s="103">
        <v>0</v>
      </c>
    </row>
    <row r="423" spans="1:10" ht="15" customHeight="1">
      <c r="A423" s="120"/>
      <c r="B423" s="120" t="s">
        <v>316</v>
      </c>
      <c r="C423" s="11" t="s">
        <v>293</v>
      </c>
      <c r="D423" s="15">
        <v>25898</v>
      </c>
      <c r="E423" s="15">
        <v>0</v>
      </c>
      <c r="F423" s="15">
        <v>0</v>
      </c>
      <c r="G423" s="11">
        <f t="shared" si="101"/>
        <v>25898</v>
      </c>
      <c r="H423" s="11">
        <v>0</v>
      </c>
      <c r="I423" s="103">
        <f t="shared" si="100"/>
        <v>25898</v>
      </c>
      <c r="J423" s="103">
        <v>0</v>
      </c>
    </row>
    <row r="424" spans="1:10" ht="13.5" customHeight="1">
      <c r="A424" s="120"/>
      <c r="B424" s="120" t="s">
        <v>300</v>
      </c>
      <c r="C424" s="11" t="s">
        <v>301</v>
      </c>
      <c r="D424" s="15">
        <v>4146</v>
      </c>
      <c r="E424" s="15">
        <v>0</v>
      </c>
      <c r="F424" s="15">
        <v>0</v>
      </c>
      <c r="G424" s="11">
        <f t="shared" si="101"/>
        <v>4146</v>
      </c>
      <c r="H424" s="11">
        <v>0</v>
      </c>
      <c r="I424" s="103">
        <f t="shared" si="100"/>
        <v>4146</v>
      </c>
      <c r="J424" s="103">
        <v>0</v>
      </c>
    </row>
    <row r="425" spans="1:10" ht="13.5" customHeight="1">
      <c r="A425" s="120"/>
      <c r="B425" s="120" t="s">
        <v>343</v>
      </c>
      <c r="C425" s="11" t="s">
        <v>457</v>
      </c>
      <c r="D425" s="15">
        <v>0</v>
      </c>
      <c r="E425" s="15">
        <v>0</v>
      </c>
      <c r="F425" s="15">
        <v>0</v>
      </c>
      <c r="G425" s="11">
        <f t="shared" si="101"/>
        <v>0</v>
      </c>
      <c r="H425" s="11">
        <v>0</v>
      </c>
      <c r="I425" s="103">
        <f t="shared" si="100"/>
        <v>0</v>
      </c>
      <c r="J425" s="103">
        <v>0</v>
      </c>
    </row>
    <row r="426" spans="1:10" ht="13.5" customHeight="1">
      <c r="A426" s="120"/>
      <c r="B426" s="120" t="s">
        <v>578</v>
      </c>
      <c r="C426" s="11" t="s">
        <v>457</v>
      </c>
      <c r="D426" s="15">
        <v>0</v>
      </c>
      <c r="E426" s="15">
        <v>0</v>
      </c>
      <c r="F426" s="15">
        <v>0</v>
      </c>
      <c r="G426" s="11">
        <f t="shared" si="101"/>
        <v>0</v>
      </c>
      <c r="H426" s="11">
        <v>0</v>
      </c>
      <c r="I426" s="103">
        <f>G426</f>
        <v>0</v>
      </c>
      <c r="J426" s="103">
        <v>0</v>
      </c>
    </row>
    <row r="427" spans="1:10" ht="13.5" customHeight="1">
      <c r="A427" s="120"/>
      <c r="B427" s="120" t="s">
        <v>448</v>
      </c>
      <c r="C427" s="11" t="s">
        <v>457</v>
      </c>
      <c r="D427" s="15">
        <v>0</v>
      </c>
      <c r="E427" s="15">
        <v>0</v>
      </c>
      <c r="F427" s="15">
        <v>0</v>
      </c>
      <c r="G427" s="11">
        <f t="shared" si="101"/>
        <v>0</v>
      </c>
      <c r="H427" s="11">
        <v>0</v>
      </c>
      <c r="I427" s="103">
        <f>G427</f>
        <v>0</v>
      </c>
      <c r="J427" s="103">
        <v>0</v>
      </c>
    </row>
    <row r="428" spans="1:10" ht="15" customHeight="1">
      <c r="A428" s="181" t="s">
        <v>121</v>
      </c>
      <c r="B428" s="196"/>
      <c r="C428" s="165" t="s">
        <v>245</v>
      </c>
      <c r="D428" s="163">
        <f aca="true" t="shared" si="102" ref="D428:J428">D429+D430+D431</f>
        <v>321598</v>
      </c>
      <c r="E428" s="163">
        <f t="shared" si="102"/>
        <v>0</v>
      </c>
      <c r="F428" s="163">
        <f t="shared" si="102"/>
        <v>0</v>
      </c>
      <c r="G428" s="163">
        <f t="shared" si="101"/>
        <v>321598</v>
      </c>
      <c r="H428" s="163">
        <f t="shared" si="102"/>
        <v>0</v>
      </c>
      <c r="I428" s="163">
        <f t="shared" si="102"/>
        <v>321598</v>
      </c>
      <c r="J428" s="163">
        <f t="shared" si="102"/>
        <v>0</v>
      </c>
    </row>
    <row r="429" spans="1:10" ht="15.75" customHeight="1">
      <c r="A429" s="120"/>
      <c r="B429" s="124" t="s">
        <v>246</v>
      </c>
      <c r="C429" s="42" t="s">
        <v>535</v>
      </c>
      <c r="D429" s="15">
        <v>6000</v>
      </c>
      <c r="E429" s="15">
        <v>0</v>
      </c>
      <c r="F429" s="15">
        <v>0</v>
      </c>
      <c r="G429" s="11">
        <f t="shared" si="101"/>
        <v>6000</v>
      </c>
      <c r="H429" s="11">
        <v>0</v>
      </c>
      <c r="I429" s="103">
        <f>G429</f>
        <v>6000</v>
      </c>
      <c r="J429" s="103">
        <v>0</v>
      </c>
    </row>
    <row r="430" spans="1:10" ht="15.75" customHeight="1">
      <c r="A430" s="120"/>
      <c r="B430" s="124" t="s">
        <v>536</v>
      </c>
      <c r="C430" s="42" t="s">
        <v>535</v>
      </c>
      <c r="D430" s="15">
        <v>214607</v>
      </c>
      <c r="E430" s="15">
        <v>0</v>
      </c>
      <c r="F430" s="15">
        <v>0</v>
      </c>
      <c r="G430" s="11">
        <f t="shared" si="101"/>
        <v>214607</v>
      </c>
      <c r="H430" s="11">
        <v>0</v>
      </c>
      <c r="I430" s="103">
        <f>G430</f>
        <v>214607</v>
      </c>
      <c r="J430" s="103">
        <v>0</v>
      </c>
    </row>
    <row r="431" spans="1:10" ht="15.75" customHeight="1">
      <c r="A431" s="120"/>
      <c r="B431" s="124" t="s">
        <v>595</v>
      </c>
      <c r="C431" s="42" t="s">
        <v>535</v>
      </c>
      <c r="D431" s="15">
        <v>100991</v>
      </c>
      <c r="E431" s="15">
        <v>0</v>
      </c>
      <c r="F431" s="15">
        <v>0</v>
      </c>
      <c r="G431" s="11">
        <f t="shared" si="101"/>
        <v>100991</v>
      </c>
      <c r="H431" s="11">
        <v>0</v>
      </c>
      <c r="I431" s="103">
        <f>G431</f>
        <v>100991</v>
      </c>
      <c r="J431" s="103">
        <v>0</v>
      </c>
    </row>
    <row r="432" spans="1:10" ht="14.25" customHeight="1">
      <c r="A432" s="181" t="s">
        <v>247</v>
      </c>
      <c r="B432" s="181"/>
      <c r="C432" s="165" t="s">
        <v>248</v>
      </c>
      <c r="D432" s="163">
        <f aca="true" t="shared" si="103" ref="D432:J432">D433+D434+D435+D436</f>
        <v>3900</v>
      </c>
      <c r="E432" s="163">
        <f t="shared" si="103"/>
        <v>0</v>
      </c>
      <c r="F432" s="163">
        <f t="shared" si="103"/>
        <v>0</v>
      </c>
      <c r="G432" s="163">
        <f t="shared" si="101"/>
        <v>3900</v>
      </c>
      <c r="H432" s="163">
        <f t="shared" si="103"/>
        <v>0</v>
      </c>
      <c r="I432" s="163">
        <f t="shared" si="103"/>
        <v>2400</v>
      </c>
      <c r="J432" s="163">
        <f t="shared" si="103"/>
        <v>1500</v>
      </c>
    </row>
    <row r="433" spans="1:10" ht="22.5" customHeight="1">
      <c r="A433" s="120"/>
      <c r="B433" s="120" t="s">
        <v>321</v>
      </c>
      <c r="C433" s="42" t="s">
        <v>454</v>
      </c>
      <c r="D433" s="15">
        <v>1500</v>
      </c>
      <c r="E433" s="15">
        <v>0</v>
      </c>
      <c r="F433" s="15">
        <v>0</v>
      </c>
      <c r="G433" s="11">
        <f t="shared" si="101"/>
        <v>1500</v>
      </c>
      <c r="H433" s="11">
        <v>0</v>
      </c>
      <c r="I433" s="103">
        <v>0</v>
      </c>
      <c r="J433" s="103">
        <f>G433</f>
        <v>1500</v>
      </c>
    </row>
    <row r="434" spans="1:10" ht="15.75" customHeight="1">
      <c r="A434" s="120"/>
      <c r="B434" s="120" t="s">
        <v>500</v>
      </c>
      <c r="C434" s="42" t="s">
        <v>507</v>
      </c>
      <c r="D434" s="15">
        <v>1400</v>
      </c>
      <c r="E434" s="15">
        <v>0</v>
      </c>
      <c r="F434" s="15">
        <v>0</v>
      </c>
      <c r="G434" s="11">
        <f t="shared" si="101"/>
        <v>1400</v>
      </c>
      <c r="H434" s="11">
        <v>0</v>
      </c>
      <c r="I434" s="103">
        <f>G434</f>
        <v>1400</v>
      </c>
      <c r="J434" s="103">
        <v>0</v>
      </c>
    </row>
    <row r="435" spans="1:10" ht="15" customHeight="1">
      <c r="A435" s="120"/>
      <c r="B435" s="120" t="s">
        <v>314</v>
      </c>
      <c r="C435" s="42" t="s">
        <v>182</v>
      </c>
      <c r="D435" s="15">
        <v>600</v>
      </c>
      <c r="E435" s="15">
        <v>0</v>
      </c>
      <c r="F435" s="15">
        <v>0</v>
      </c>
      <c r="G435" s="11">
        <f t="shared" si="101"/>
        <v>600</v>
      </c>
      <c r="H435" s="11">
        <v>0</v>
      </c>
      <c r="I435" s="103">
        <f>G435</f>
        <v>600</v>
      </c>
      <c r="J435" s="103">
        <v>0</v>
      </c>
    </row>
    <row r="436" spans="1:10" ht="15" customHeight="1">
      <c r="A436" s="120"/>
      <c r="B436" s="120" t="s">
        <v>280</v>
      </c>
      <c r="C436" s="42" t="s">
        <v>173</v>
      </c>
      <c r="D436" s="15">
        <v>400</v>
      </c>
      <c r="E436" s="15">
        <v>0</v>
      </c>
      <c r="F436" s="15">
        <v>0</v>
      </c>
      <c r="G436" s="11">
        <f t="shared" si="101"/>
        <v>400</v>
      </c>
      <c r="H436" s="11">
        <v>0</v>
      </c>
      <c r="I436" s="103">
        <f>G436</f>
        <v>400</v>
      </c>
      <c r="J436" s="103">
        <v>0</v>
      </c>
    </row>
    <row r="437" spans="1:10" ht="16.5" customHeight="1">
      <c r="A437" s="181" t="s">
        <v>122</v>
      </c>
      <c r="B437" s="181"/>
      <c r="C437" s="165" t="s">
        <v>363</v>
      </c>
      <c r="D437" s="163">
        <f>D438</f>
        <v>25543</v>
      </c>
      <c r="E437" s="163">
        <f aca="true" t="shared" si="104" ref="E437:J437">E438</f>
        <v>0</v>
      </c>
      <c r="F437" s="163">
        <f t="shared" si="104"/>
        <v>0</v>
      </c>
      <c r="G437" s="163">
        <f t="shared" si="101"/>
        <v>25543</v>
      </c>
      <c r="H437" s="163">
        <f t="shared" si="104"/>
        <v>0</v>
      </c>
      <c r="I437" s="162">
        <f t="shared" si="104"/>
        <v>25543</v>
      </c>
      <c r="J437" s="162">
        <f t="shared" si="104"/>
        <v>0</v>
      </c>
    </row>
    <row r="438" spans="1:10" ht="18" customHeight="1">
      <c r="A438" s="120"/>
      <c r="B438" s="120" t="s">
        <v>316</v>
      </c>
      <c r="C438" s="42" t="s">
        <v>293</v>
      </c>
      <c r="D438" s="103">
        <v>25543</v>
      </c>
      <c r="E438" s="103">
        <v>0</v>
      </c>
      <c r="F438" s="103">
        <v>0</v>
      </c>
      <c r="G438" s="11">
        <f t="shared" si="101"/>
        <v>25543</v>
      </c>
      <c r="H438" s="11">
        <v>0</v>
      </c>
      <c r="I438" s="103">
        <f>G438</f>
        <v>25543</v>
      </c>
      <c r="J438" s="103">
        <v>0</v>
      </c>
    </row>
    <row r="439" spans="1:10" ht="24" customHeight="1">
      <c r="A439" s="194" t="s">
        <v>91</v>
      </c>
      <c r="B439" s="194"/>
      <c r="C439" s="126" t="s">
        <v>249</v>
      </c>
      <c r="D439" s="79">
        <f>D440+D442</f>
        <v>40100</v>
      </c>
      <c r="E439" s="79">
        <f aca="true" t="shared" si="105" ref="E439:J439">E440+E442</f>
        <v>0</v>
      </c>
      <c r="F439" s="79">
        <f t="shared" si="105"/>
        <v>0</v>
      </c>
      <c r="G439" s="79">
        <f t="shared" si="101"/>
        <v>40100</v>
      </c>
      <c r="H439" s="79">
        <f t="shared" si="105"/>
        <v>0</v>
      </c>
      <c r="I439" s="79">
        <f t="shared" si="105"/>
        <v>7100</v>
      </c>
      <c r="J439" s="79">
        <f t="shared" si="105"/>
        <v>33000</v>
      </c>
    </row>
    <row r="440" spans="1:10" ht="18.75" customHeight="1">
      <c r="A440" s="181" t="s">
        <v>250</v>
      </c>
      <c r="B440" s="181"/>
      <c r="C440" s="165" t="s">
        <v>251</v>
      </c>
      <c r="D440" s="163">
        <f>D441</f>
        <v>33000</v>
      </c>
      <c r="E440" s="163">
        <f aca="true" t="shared" si="106" ref="E440:J440">E441</f>
        <v>0</v>
      </c>
      <c r="F440" s="163">
        <f t="shared" si="106"/>
        <v>0</v>
      </c>
      <c r="G440" s="295">
        <f t="shared" si="101"/>
        <v>33000</v>
      </c>
      <c r="H440" s="163">
        <f t="shared" si="106"/>
        <v>0</v>
      </c>
      <c r="I440" s="163">
        <f t="shared" si="106"/>
        <v>0</v>
      </c>
      <c r="J440" s="163">
        <f t="shared" si="106"/>
        <v>33000</v>
      </c>
    </row>
    <row r="441" spans="1:10" ht="23.25" customHeight="1">
      <c r="A441" s="120"/>
      <c r="B441" s="120" t="s">
        <v>321</v>
      </c>
      <c r="C441" s="42" t="s">
        <v>454</v>
      </c>
      <c r="D441" s="11">
        <v>33000</v>
      </c>
      <c r="E441" s="11">
        <v>0</v>
      </c>
      <c r="F441" s="11">
        <v>0</v>
      </c>
      <c r="G441" s="11">
        <f t="shared" si="101"/>
        <v>33000</v>
      </c>
      <c r="H441" s="11">
        <v>0</v>
      </c>
      <c r="I441" s="103">
        <v>0</v>
      </c>
      <c r="J441" s="103">
        <f>G441</f>
        <v>33000</v>
      </c>
    </row>
    <row r="442" spans="1:10" ht="18" customHeight="1">
      <c r="A442" s="181" t="s">
        <v>92</v>
      </c>
      <c r="B442" s="195"/>
      <c r="C442" s="165" t="s">
        <v>363</v>
      </c>
      <c r="D442" s="163">
        <f>D443+D444</f>
        <v>7100</v>
      </c>
      <c r="E442" s="163">
        <f aca="true" t="shared" si="107" ref="E442:J442">E443+E444</f>
        <v>0</v>
      </c>
      <c r="F442" s="163">
        <f t="shared" si="107"/>
        <v>0</v>
      </c>
      <c r="G442" s="295">
        <f t="shared" si="101"/>
        <v>7100</v>
      </c>
      <c r="H442" s="163">
        <f t="shared" si="107"/>
        <v>0</v>
      </c>
      <c r="I442" s="163">
        <f t="shared" si="107"/>
        <v>7100</v>
      </c>
      <c r="J442" s="163">
        <f t="shared" si="107"/>
        <v>0</v>
      </c>
    </row>
    <row r="443" spans="1:10" ht="15" customHeight="1">
      <c r="A443" s="5"/>
      <c r="B443" s="120" t="s">
        <v>314</v>
      </c>
      <c r="C443" s="98" t="s">
        <v>182</v>
      </c>
      <c r="D443" s="11">
        <v>5300</v>
      </c>
      <c r="E443" s="11">
        <v>0</v>
      </c>
      <c r="F443" s="11">
        <v>0</v>
      </c>
      <c r="G443" s="11">
        <f t="shared" si="101"/>
        <v>5300</v>
      </c>
      <c r="H443" s="15">
        <v>0</v>
      </c>
      <c r="I443" s="101">
        <f>G443</f>
        <v>5300</v>
      </c>
      <c r="J443" s="101">
        <v>0</v>
      </c>
    </row>
    <row r="444" spans="1:10" ht="12.75">
      <c r="A444" s="5"/>
      <c r="B444" s="120" t="s">
        <v>280</v>
      </c>
      <c r="C444" s="98" t="s">
        <v>173</v>
      </c>
      <c r="D444" s="11">
        <v>1800</v>
      </c>
      <c r="E444" s="11">
        <v>0</v>
      </c>
      <c r="F444" s="11">
        <v>0</v>
      </c>
      <c r="G444" s="11">
        <f t="shared" si="101"/>
        <v>1800</v>
      </c>
      <c r="H444" s="15">
        <v>0</v>
      </c>
      <c r="I444" s="101">
        <f>G444</f>
        <v>1800</v>
      </c>
      <c r="J444" s="101">
        <v>0</v>
      </c>
    </row>
    <row r="445" spans="1:10" ht="14.25" customHeight="1">
      <c r="A445" s="130" t="s">
        <v>252</v>
      </c>
      <c r="B445" s="130"/>
      <c r="C445" s="126" t="s">
        <v>253</v>
      </c>
      <c r="D445" s="79">
        <f>D446</f>
        <v>16000</v>
      </c>
      <c r="E445" s="79">
        <f aca="true" t="shared" si="108" ref="E445:J446">E446</f>
        <v>0</v>
      </c>
      <c r="F445" s="79">
        <f t="shared" si="108"/>
        <v>0</v>
      </c>
      <c r="G445" s="79">
        <f t="shared" si="101"/>
        <v>16000</v>
      </c>
      <c r="H445" s="79">
        <f t="shared" si="108"/>
        <v>0</v>
      </c>
      <c r="I445" s="79">
        <f t="shared" si="108"/>
        <v>16000</v>
      </c>
      <c r="J445" s="79">
        <f t="shared" si="108"/>
        <v>0</v>
      </c>
    </row>
    <row r="446" spans="1:10" ht="16.5" customHeight="1">
      <c r="A446" s="181" t="s">
        <v>254</v>
      </c>
      <c r="B446" s="182"/>
      <c r="C446" s="165" t="s">
        <v>363</v>
      </c>
      <c r="D446" s="163">
        <f>D447</f>
        <v>16000</v>
      </c>
      <c r="E446" s="163">
        <f t="shared" si="108"/>
        <v>0</v>
      </c>
      <c r="F446" s="163">
        <f t="shared" si="108"/>
        <v>0</v>
      </c>
      <c r="G446" s="295">
        <f t="shared" si="101"/>
        <v>16000</v>
      </c>
      <c r="H446" s="163">
        <f t="shared" si="108"/>
        <v>0</v>
      </c>
      <c r="I446" s="163">
        <f t="shared" si="108"/>
        <v>16000</v>
      </c>
      <c r="J446" s="163">
        <f t="shared" si="108"/>
        <v>0</v>
      </c>
    </row>
    <row r="447" spans="1:10" ht="36" customHeight="1">
      <c r="A447" s="5"/>
      <c r="B447" s="121" t="s">
        <v>241</v>
      </c>
      <c r="C447" s="98" t="s">
        <v>455</v>
      </c>
      <c r="D447" s="15">
        <v>16000</v>
      </c>
      <c r="E447" s="15">
        <v>0</v>
      </c>
      <c r="F447" s="15">
        <v>0</v>
      </c>
      <c r="G447" s="11">
        <f t="shared" si="101"/>
        <v>16000</v>
      </c>
      <c r="H447" s="15">
        <v>0</v>
      </c>
      <c r="I447" s="101">
        <f>D447</f>
        <v>16000</v>
      </c>
      <c r="J447" s="101">
        <v>0</v>
      </c>
    </row>
    <row r="448" spans="1:10" ht="18.75" customHeight="1">
      <c r="A448" s="132"/>
      <c r="B448" s="131"/>
      <c r="C448" s="77" t="s">
        <v>255</v>
      </c>
      <c r="D448" s="79">
        <f>D9+D14+D20+D42+D52+D70+D129+D156+D159+D163+D268+D272+D284+D357+D383+D439+D445</f>
        <v>33813651</v>
      </c>
      <c r="E448" s="79">
        <f>E9+E14+E20+E42+E52+E70+E129+E156+E159+E163+E268+E272+E284+E357+E383+E439+E445</f>
        <v>1074775</v>
      </c>
      <c r="F448" s="79">
        <f>F9+F14+F20+F42+F52+F70+F129+F156+F159+F163+F268+F272+F284+F357+F383+F439+F445</f>
        <v>421961</v>
      </c>
      <c r="G448" s="79">
        <f t="shared" si="101"/>
        <v>34466465</v>
      </c>
      <c r="H448" s="79">
        <f>H9+H14+H20+H42+H52+H70+H129+H156+H159+H163+H268+H272+H284+H357+H383+H439+H445</f>
        <v>9680003</v>
      </c>
      <c r="I448" s="79">
        <f>I9+I14+I20+I42+I52+I70+I129+I156+I159+I163+I268+I272+I284+I357+I383+I439+I445</f>
        <v>30122317</v>
      </c>
      <c r="J448" s="79">
        <f>J9+J14+J20+J42+J52+J70+J129+J156+J159+J163+J268+J272+J284+J357+J383+J439+J445</f>
        <v>458019</v>
      </c>
    </row>
    <row r="449" spans="1:10" ht="13.5" customHeight="1">
      <c r="A449" s="72"/>
      <c r="B449" s="601" t="s">
        <v>256</v>
      </c>
      <c r="C449" s="602"/>
      <c r="D449" s="8"/>
      <c r="E449" s="8"/>
      <c r="F449" s="8"/>
      <c r="G449" s="8"/>
      <c r="H449" s="8"/>
      <c r="I449" s="8"/>
      <c r="J449" s="8"/>
    </row>
    <row r="450" spans="1:10" ht="15" customHeight="1">
      <c r="A450" s="72"/>
      <c r="B450" s="556" t="s">
        <v>257</v>
      </c>
      <c r="C450" s="557"/>
      <c r="D450" s="10">
        <f>D448-D455</f>
        <v>24084065</v>
      </c>
      <c r="E450" s="10">
        <f aca="true" t="shared" si="109" ref="E450:J450">E448-E455</f>
        <v>128819</v>
      </c>
      <c r="F450" s="10">
        <f t="shared" si="109"/>
        <v>82581</v>
      </c>
      <c r="G450" s="10">
        <f t="shared" si="109"/>
        <v>24130303</v>
      </c>
      <c r="H450" s="10">
        <f t="shared" si="109"/>
        <v>9652503</v>
      </c>
      <c r="I450" s="10">
        <f t="shared" si="109"/>
        <v>19813655</v>
      </c>
      <c r="J450" s="10">
        <f t="shared" si="109"/>
        <v>458019</v>
      </c>
    </row>
    <row r="451" spans="1:10" ht="12" customHeight="1">
      <c r="A451" s="72"/>
      <c r="B451" s="558" t="s">
        <v>258</v>
      </c>
      <c r="C451" s="559"/>
      <c r="D451" s="11">
        <f>D24+D25+D27+D50+D54+D59+D60+D61+D73+D74+D77+D92+D93+D96+D115+D121+D125+D134+D135+D136+D137+D138+D166+D167+D170+D182+D183+D193+D194+D198+D213+D214+D223+D224+D228+D245+D246+D255+D261+D264+D288+D289+D304+D305+D328+D329+D332+D341+D342+D361+D362+D370+D371+D374+D386+D387+D400+D401+D404+D415+D416+D419+D434</f>
        <v>12547285</v>
      </c>
      <c r="E451" s="11">
        <f aca="true" t="shared" si="110" ref="E451:J451">E24+E25+E27+E50+E54+E59+E60+E61+E73+E74+E77+E92+E93+E96+E115+E121+E125+E134+E135+E136+E137+E138+E166+E167+E170+E182+E183+E193+E194+E198+E213+E214+E223+E224+E228+E245+E246+E255+E261+E264+E288+E289+E304+E305+E328+E329+E332+E341+E342+E361+E362+E370+E371+E374+E386+E387+E400+E401+E404+E415+E416+E419+E434</f>
        <v>15308</v>
      </c>
      <c r="F451" s="11">
        <f t="shared" si="110"/>
        <v>251</v>
      </c>
      <c r="G451" s="11">
        <f t="shared" si="110"/>
        <v>12562342</v>
      </c>
      <c r="H451" s="11">
        <f t="shared" si="110"/>
        <v>3962106</v>
      </c>
      <c r="I451" s="11">
        <f>I24+I25+I27+I50+I54+I59+I60+I61+I73+I74+I77+I92+I93+I96+I115+I121+I125+I134+I135+I136+I137+I138+I166+I167+I170+I182+I183+I193+I194+I198+I213+I214+I223+I224+I228+I245+I246+I255+I261+I264+I288+I289+I304+I305+I328+I329+I332+I341+I342+I361+I362+I370+I371+I374+I386+I387+I400+I401+I404+I415+I416+I419+I434</f>
        <v>10271505</v>
      </c>
      <c r="J451" s="11">
        <f t="shared" si="110"/>
        <v>0</v>
      </c>
    </row>
    <row r="452" spans="1:10" ht="12.75" customHeight="1">
      <c r="A452" s="72" t="s">
        <v>271</v>
      </c>
      <c r="B452" s="558" t="s">
        <v>259</v>
      </c>
      <c r="C452" s="559"/>
      <c r="D452" s="11">
        <f aca="true" t="shared" si="111" ref="D452:J452">D26+D28+D62+D63+D75+D76+D94+D95+D113+D114+D139+D140+D168+D169+D184+D185+D195+D196+D215+D216+D225+D226+D247+D248+D262+D263+D290+D291+D306+D307+D330+D331+D343+D344+D363+D364+D372+D373+D388+D389+D402+D403+D417+D418</f>
        <v>2115908</v>
      </c>
      <c r="E452" s="11">
        <f t="shared" si="111"/>
        <v>0</v>
      </c>
      <c r="F452" s="11">
        <f t="shared" si="111"/>
        <v>0</v>
      </c>
      <c r="G452" s="11">
        <f t="shared" si="111"/>
        <v>2115908</v>
      </c>
      <c r="H452" s="11">
        <f t="shared" si="111"/>
        <v>478715</v>
      </c>
      <c r="I452" s="11">
        <f t="shared" si="111"/>
        <v>1957318</v>
      </c>
      <c r="J452" s="11">
        <f t="shared" si="111"/>
        <v>0</v>
      </c>
    </row>
    <row r="453" spans="1:10" ht="15" customHeight="1">
      <c r="A453" s="72"/>
      <c r="B453" s="552" t="s">
        <v>429</v>
      </c>
      <c r="C453" s="553"/>
      <c r="D453" s="11">
        <f>D13+D22+D72+D83+D120+D178+D180+D190+D209+D241+D253+D259+D301+D321+D322+D359+D433+D441+D447</f>
        <v>1516025</v>
      </c>
      <c r="E453" s="11">
        <f aca="true" t="shared" si="112" ref="E453:J453">E13+E22+E72+E83+E120+E178+E180+E190+E209+E241+E253+E259+E301+E321+E322+E359+E433+E441+E447</f>
        <v>2000</v>
      </c>
      <c r="F453" s="11">
        <f t="shared" si="112"/>
        <v>6280</v>
      </c>
      <c r="G453" s="11">
        <f t="shared" si="112"/>
        <v>1511745</v>
      </c>
      <c r="H453" s="11">
        <f t="shared" si="112"/>
        <v>365299</v>
      </c>
      <c r="I453" s="11">
        <f t="shared" si="112"/>
        <v>1043726</v>
      </c>
      <c r="J453" s="11">
        <f t="shared" si="112"/>
        <v>458019</v>
      </c>
    </row>
    <row r="454" spans="1:10" ht="12" customHeight="1">
      <c r="A454" s="72"/>
      <c r="B454" s="552" t="s">
        <v>260</v>
      </c>
      <c r="C454" s="553"/>
      <c r="D454" s="11">
        <f aca="true" t="shared" si="113" ref="D454:J454">D158</f>
        <v>654374</v>
      </c>
      <c r="E454" s="11">
        <f t="shared" si="113"/>
        <v>0</v>
      </c>
      <c r="F454" s="11">
        <f t="shared" si="113"/>
        <v>0</v>
      </c>
      <c r="G454" s="11">
        <f t="shared" si="113"/>
        <v>654374</v>
      </c>
      <c r="H454" s="11">
        <f t="shared" si="113"/>
        <v>0</v>
      </c>
      <c r="I454" s="11">
        <f t="shared" si="113"/>
        <v>654374</v>
      </c>
      <c r="J454" s="11">
        <f t="shared" si="113"/>
        <v>0</v>
      </c>
    </row>
    <row r="455" spans="1:10" ht="14.25" customHeight="1">
      <c r="A455" s="72"/>
      <c r="B455" s="556" t="s">
        <v>261</v>
      </c>
      <c r="C455" s="557"/>
      <c r="D455" s="10">
        <f>D38+D39+D40+D41+D69+D108+D109+D110+D130+D155+D177+D240+D274+D275+D276+D319+D382+D397+D425+D426+D427</f>
        <v>9729586</v>
      </c>
      <c r="E455" s="10">
        <f aca="true" t="shared" si="114" ref="E455:J455">E38+E39+E40+E41+E69+E108+E109+E110+E130+E155+E177+E240+E274+E275+E276+E319+E382+E397+E425+E426+E427</f>
        <v>945956</v>
      </c>
      <c r="F455" s="10">
        <f t="shared" si="114"/>
        <v>339380</v>
      </c>
      <c r="G455" s="10">
        <f t="shared" si="114"/>
        <v>10336162</v>
      </c>
      <c r="H455" s="10">
        <f t="shared" si="114"/>
        <v>27500</v>
      </c>
      <c r="I455" s="10">
        <f t="shared" si="114"/>
        <v>10308662</v>
      </c>
      <c r="J455" s="10">
        <f t="shared" si="114"/>
        <v>0</v>
      </c>
    </row>
    <row r="456" spans="1:10" ht="20.25" customHeight="1">
      <c r="A456" s="32"/>
      <c r="B456" s="598" t="s">
        <v>541</v>
      </c>
      <c r="C456" s="599"/>
      <c r="D456" s="11">
        <f>D38+D39+D40+D69+D108+D109+D110+D130+D155+D177+D240+D274+D275+D276+D319+D382+D397+D425+D426+D427</f>
        <v>9729586</v>
      </c>
      <c r="E456" s="11">
        <f aca="true" t="shared" si="115" ref="E456:J456">E38+E39+E40+E69+E108+E109+E110+E130+E155+E177+E240+E274+E275+E276+E319+E382+E397+E425+E426+E427</f>
        <v>945956</v>
      </c>
      <c r="F456" s="11">
        <f t="shared" si="115"/>
        <v>339380</v>
      </c>
      <c r="G456" s="11">
        <f t="shared" si="115"/>
        <v>10336162</v>
      </c>
      <c r="H456" s="11">
        <f t="shared" si="115"/>
        <v>27500</v>
      </c>
      <c r="I456" s="11">
        <f t="shared" si="115"/>
        <v>10308662</v>
      </c>
      <c r="J456" s="11">
        <f t="shared" si="115"/>
        <v>0</v>
      </c>
    </row>
    <row r="457" spans="1:10" ht="20.25" customHeight="1">
      <c r="A457" s="587"/>
      <c r="B457" s="587"/>
      <c r="C457" s="587"/>
      <c r="D457" s="29"/>
      <c r="E457" s="127"/>
      <c r="G457" s="127"/>
      <c r="H457" s="29"/>
      <c r="I457" s="29"/>
      <c r="J457" s="125"/>
    </row>
    <row r="458" spans="1:6" ht="12.75" customHeight="1" hidden="1">
      <c r="A458" s="567"/>
      <c r="B458" s="567"/>
      <c r="C458" s="567"/>
      <c r="E458" t="s">
        <v>262</v>
      </c>
      <c r="F458" s="29"/>
    </row>
    <row r="459" spans="4:9" ht="18" customHeight="1">
      <c r="D459" s="71"/>
      <c r="E459" s="127"/>
      <c r="F459" s="128"/>
      <c r="G459" s="71"/>
      <c r="I459" t="s">
        <v>271</v>
      </c>
    </row>
    <row r="460" ht="12.75">
      <c r="F460" s="29"/>
    </row>
    <row r="461" ht="12.75">
      <c r="F461" s="29"/>
    </row>
  </sheetData>
  <mergeCells count="26">
    <mergeCell ref="A24:A28"/>
    <mergeCell ref="B450:C450"/>
    <mergeCell ref="B14:B15"/>
    <mergeCell ref="B449:C449"/>
    <mergeCell ref="H1:J1"/>
    <mergeCell ref="A457:C458"/>
    <mergeCell ref="B4:B7"/>
    <mergeCell ref="A4:A7"/>
    <mergeCell ref="F5:F7"/>
    <mergeCell ref="E4:F4"/>
    <mergeCell ref="D4:D7"/>
    <mergeCell ref="A328:A331"/>
    <mergeCell ref="A193:A207"/>
    <mergeCell ref="B456:C456"/>
    <mergeCell ref="K2:Q2"/>
    <mergeCell ref="B2:J2"/>
    <mergeCell ref="C3:J3"/>
    <mergeCell ref="E5:E7"/>
    <mergeCell ref="H4:J6"/>
    <mergeCell ref="G4:G7"/>
    <mergeCell ref="C4:C7"/>
    <mergeCell ref="B455:C455"/>
    <mergeCell ref="B451:C451"/>
    <mergeCell ref="B452:C452"/>
    <mergeCell ref="B454:C454"/>
    <mergeCell ref="B453:C453"/>
  </mergeCells>
  <printOptions/>
  <pageMargins left="0.984251968503937" right="0.7874015748031497" top="0.1968503937007874" bottom="0.7874015748031497" header="0.5118110236220472" footer="0.5118110236220472"/>
  <pageSetup horizontalDpi="600" verticalDpi="600" orientation="landscape" paperSize="9" scale="98" r:id="rId1"/>
  <headerFooter alignWithMargins="0"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52"/>
  <sheetViews>
    <sheetView workbookViewId="0" topLeftCell="A1">
      <selection activeCell="E1" sqref="E1:G1"/>
    </sheetView>
  </sheetViews>
  <sheetFormatPr defaultColWidth="9.00390625" defaultRowHeight="12.75"/>
  <cols>
    <col min="1" max="1" width="6.375" style="312" customWidth="1"/>
    <col min="2" max="2" width="10.00390625" style="312" customWidth="1"/>
    <col min="3" max="3" width="5.875" style="312" customWidth="1"/>
    <col min="4" max="4" width="28.875" style="312" customWidth="1"/>
    <col min="5" max="5" width="14.625" style="312" customWidth="1"/>
    <col min="6" max="6" width="13.875" style="312" customWidth="1"/>
    <col min="7" max="7" width="15.00390625" style="312" customWidth="1"/>
    <col min="8" max="16384" width="9.125" style="312" customWidth="1"/>
  </cols>
  <sheetData>
    <row r="1" spans="5:7" ht="24" customHeight="1">
      <c r="E1" s="603" t="s">
        <v>764</v>
      </c>
      <c r="F1" s="603"/>
      <c r="G1" s="603"/>
    </row>
    <row r="2" ht="3" customHeight="1" hidden="1"/>
    <row r="3" ht="12" hidden="1"/>
    <row r="4" ht="12" hidden="1"/>
    <row r="5" spans="1:7" ht="17.25" customHeight="1">
      <c r="A5" s="604" t="s">
        <v>622</v>
      </c>
      <c r="B5" s="604"/>
      <c r="C5" s="604"/>
      <c r="D5" s="604"/>
      <c r="E5" s="604"/>
      <c r="F5" s="604"/>
      <c r="G5" s="604"/>
    </row>
    <row r="6" ht="12.75" thickBot="1"/>
    <row r="7" spans="1:7" ht="12.75" thickBot="1">
      <c r="A7" s="611" t="s">
        <v>267</v>
      </c>
      <c r="B7" s="623"/>
      <c r="C7" s="624"/>
      <c r="D7" s="611" t="s">
        <v>623</v>
      </c>
      <c r="E7" s="625" t="s">
        <v>624</v>
      </c>
      <c r="F7" s="613" t="s">
        <v>625</v>
      </c>
      <c r="G7" s="609" t="s">
        <v>626</v>
      </c>
    </row>
    <row r="8" spans="1:7" ht="42.75" customHeight="1">
      <c r="A8" s="313" t="s">
        <v>268</v>
      </c>
      <c r="B8" s="313" t="s">
        <v>269</v>
      </c>
      <c r="C8" s="314" t="s">
        <v>270</v>
      </c>
      <c r="D8" s="612"/>
      <c r="E8" s="626"/>
      <c r="F8" s="614"/>
      <c r="G8" s="610"/>
    </row>
    <row r="9" spans="1:7" ht="12.75" thickBot="1">
      <c r="A9" s="315">
        <v>1</v>
      </c>
      <c r="B9" s="316">
        <v>2</v>
      </c>
      <c r="C9" s="316">
        <v>3</v>
      </c>
      <c r="D9" s="317">
        <v>4</v>
      </c>
      <c r="E9" s="318">
        <v>5</v>
      </c>
      <c r="F9" s="318">
        <v>6</v>
      </c>
      <c r="G9" s="318">
        <v>7</v>
      </c>
    </row>
    <row r="10" spans="1:8" ht="18" customHeight="1">
      <c r="A10" s="319" t="s">
        <v>627</v>
      </c>
      <c r="B10" s="320"/>
      <c r="C10" s="320"/>
      <c r="D10" s="321" t="s">
        <v>628</v>
      </c>
      <c r="E10" s="322">
        <v>0</v>
      </c>
      <c r="F10" s="322">
        <v>0</v>
      </c>
      <c r="G10" s="322">
        <f>G11+G12+G13+G14</f>
        <v>138000</v>
      </c>
      <c r="H10" s="312" t="s">
        <v>271</v>
      </c>
    </row>
    <row r="11" spans="1:7" ht="12" hidden="1">
      <c r="A11" s="323" t="s">
        <v>272</v>
      </c>
      <c r="B11" s="323" t="s">
        <v>273</v>
      </c>
      <c r="C11" s="323" t="s">
        <v>629</v>
      </c>
      <c r="D11" s="318" t="s">
        <v>274</v>
      </c>
      <c r="E11" s="324" t="s">
        <v>271</v>
      </c>
      <c r="F11" s="324">
        <v>0</v>
      </c>
      <c r="G11" s="324">
        <v>0</v>
      </c>
    </row>
    <row r="12" spans="1:7" ht="24">
      <c r="A12" s="318">
        <v>700</v>
      </c>
      <c r="B12" s="318">
        <v>70005</v>
      </c>
      <c r="C12" s="318">
        <v>2350</v>
      </c>
      <c r="D12" s="325" t="s">
        <v>275</v>
      </c>
      <c r="E12" s="324">
        <v>0</v>
      </c>
      <c r="F12" s="324">
        <v>0</v>
      </c>
      <c r="G12" s="324">
        <v>138000</v>
      </c>
    </row>
    <row r="13" spans="1:7" ht="12" hidden="1">
      <c r="A13" s="318">
        <v>754</v>
      </c>
      <c r="B13" s="318">
        <v>75411</v>
      </c>
      <c r="C13" s="318">
        <v>235</v>
      </c>
      <c r="D13" s="318" t="s">
        <v>630</v>
      </c>
      <c r="E13" s="324">
        <v>0</v>
      </c>
      <c r="F13" s="324">
        <v>0</v>
      </c>
      <c r="G13" s="324">
        <v>0</v>
      </c>
    </row>
    <row r="14" spans="1:7" ht="12" hidden="1">
      <c r="A14" s="326">
        <v>851</v>
      </c>
      <c r="B14" s="326">
        <v>85132</v>
      </c>
      <c r="C14" s="326">
        <v>235</v>
      </c>
      <c r="D14" s="326" t="s">
        <v>631</v>
      </c>
      <c r="E14" s="327">
        <v>0</v>
      </c>
      <c r="F14" s="327">
        <v>0</v>
      </c>
      <c r="G14" s="327">
        <v>0</v>
      </c>
    </row>
    <row r="15" spans="1:7" ht="12">
      <c r="A15" s="328" t="s">
        <v>276</v>
      </c>
      <c r="B15" s="608" t="s">
        <v>632</v>
      </c>
      <c r="C15" s="608"/>
      <c r="D15" s="608"/>
      <c r="E15" s="608"/>
      <c r="F15" s="608"/>
      <c r="G15" s="329"/>
    </row>
    <row r="16" spans="1:7" ht="24">
      <c r="A16" s="330" t="s">
        <v>272</v>
      </c>
      <c r="B16" s="330" t="s">
        <v>277</v>
      </c>
      <c r="C16" s="330" t="s">
        <v>278</v>
      </c>
      <c r="D16" s="331" t="s">
        <v>279</v>
      </c>
      <c r="E16" s="332">
        <v>40000</v>
      </c>
      <c r="F16" s="332">
        <f>F17</f>
        <v>40000</v>
      </c>
      <c r="G16" s="333">
        <v>0</v>
      </c>
    </row>
    <row r="17" spans="1:7" ht="12">
      <c r="A17" s="334"/>
      <c r="B17" s="334"/>
      <c r="C17" s="334" t="s">
        <v>280</v>
      </c>
      <c r="D17" s="335" t="s">
        <v>281</v>
      </c>
      <c r="E17" s="336">
        <v>0</v>
      </c>
      <c r="F17" s="336">
        <v>40000</v>
      </c>
      <c r="G17" s="337">
        <v>0</v>
      </c>
    </row>
    <row r="18" spans="1:7" ht="12" hidden="1">
      <c r="A18" s="338" t="s">
        <v>272</v>
      </c>
      <c r="B18" s="338" t="s">
        <v>273</v>
      </c>
      <c r="C18" s="339" t="s">
        <v>633</v>
      </c>
      <c r="D18" s="340" t="s">
        <v>634</v>
      </c>
      <c r="E18" s="340">
        <f>'[1]Z 1'!S331</f>
        <v>43600</v>
      </c>
      <c r="F18" s="340">
        <f>F19+F20+F21+F22+F24+F23+F25+F26+F27+F28+F29+F30</f>
        <v>0</v>
      </c>
      <c r="G18" s="341">
        <v>0</v>
      </c>
    </row>
    <row r="19" spans="1:7" ht="24" hidden="1">
      <c r="A19" s="342"/>
      <c r="B19" s="343"/>
      <c r="C19" s="344" t="s">
        <v>282</v>
      </c>
      <c r="D19" s="345" t="s">
        <v>635</v>
      </c>
      <c r="E19" s="346">
        <v>0</v>
      </c>
      <c r="F19" s="346">
        <v>0</v>
      </c>
      <c r="G19" s="324">
        <v>0</v>
      </c>
    </row>
    <row r="20" spans="1:7" ht="24" hidden="1">
      <c r="A20" s="347"/>
      <c r="B20" s="348"/>
      <c r="C20" s="344" t="s">
        <v>283</v>
      </c>
      <c r="D20" s="345" t="s">
        <v>636</v>
      </c>
      <c r="E20" s="346">
        <v>0</v>
      </c>
      <c r="F20" s="346">
        <v>0</v>
      </c>
      <c r="G20" s="324">
        <v>0</v>
      </c>
    </row>
    <row r="21" spans="1:7" ht="12" hidden="1">
      <c r="A21" s="347"/>
      <c r="B21" s="348"/>
      <c r="C21" s="344" t="s">
        <v>284</v>
      </c>
      <c r="D21" s="346" t="s">
        <v>637</v>
      </c>
      <c r="E21" s="346">
        <v>0</v>
      </c>
      <c r="F21" s="346">
        <v>0</v>
      </c>
      <c r="G21" s="324">
        <v>0</v>
      </c>
    </row>
    <row r="22" spans="1:7" ht="12" hidden="1">
      <c r="A22" s="347"/>
      <c r="B22" s="348"/>
      <c r="C22" s="349" t="s">
        <v>285</v>
      </c>
      <c r="D22" s="345" t="s">
        <v>638</v>
      </c>
      <c r="E22" s="346">
        <v>0</v>
      </c>
      <c r="F22" s="346">
        <v>0</v>
      </c>
      <c r="G22" s="324">
        <v>0</v>
      </c>
    </row>
    <row r="23" spans="1:7" ht="12" hidden="1">
      <c r="A23" s="347"/>
      <c r="B23" s="348"/>
      <c r="C23" s="349" t="s">
        <v>286</v>
      </c>
      <c r="D23" s="345" t="s">
        <v>287</v>
      </c>
      <c r="E23" s="346">
        <v>0</v>
      </c>
      <c r="F23" s="346">
        <v>0</v>
      </c>
      <c r="G23" s="324">
        <v>0</v>
      </c>
    </row>
    <row r="24" spans="1:7" ht="12" hidden="1">
      <c r="A24" s="347"/>
      <c r="B24" s="348"/>
      <c r="C24" s="350">
        <v>4210</v>
      </c>
      <c r="D24" s="351" t="s">
        <v>288</v>
      </c>
      <c r="E24" s="346">
        <v>0</v>
      </c>
      <c r="F24" s="346">
        <v>0</v>
      </c>
      <c r="G24" s="324">
        <v>0</v>
      </c>
    </row>
    <row r="25" spans="1:7" ht="12" hidden="1">
      <c r="A25" s="347"/>
      <c r="B25" s="348"/>
      <c r="C25" s="350">
        <v>4260</v>
      </c>
      <c r="D25" s="351" t="s">
        <v>289</v>
      </c>
      <c r="E25" s="346">
        <v>0</v>
      </c>
      <c r="F25" s="346">
        <v>0</v>
      </c>
      <c r="G25" s="324">
        <v>0</v>
      </c>
    </row>
    <row r="26" spans="1:7" ht="12" hidden="1">
      <c r="A26" s="347"/>
      <c r="B26" s="348"/>
      <c r="C26" s="350">
        <v>4270</v>
      </c>
      <c r="D26" s="351" t="s">
        <v>290</v>
      </c>
      <c r="E26" s="346">
        <v>0</v>
      </c>
      <c r="F26" s="346">
        <v>0</v>
      </c>
      <c r="G26" s="324">
        <v>0</v>
      </c>
    </row>
    <row r="27" spans="1:7" ht="12" hidden="1">
      <c r="A27" s="347"/>
      <c r="B27" s="348"/>
      <c r="C27" s="350">
        <v>4300</v>
      </c>
      <c r="D27" s="351" t="s">
        <v>281</v>
      </c>
      <c r="E27" s="346">
        <v>0</v>
      </c>
      <c r="F27" s="346">
        <v>0</v>
      </c>
      <c r="G27" s="324">
        <v>0</v>
      </c>
    </row>
    <row r="28" spans="1:7" ht="12" hidden="1">
      <c r="A28" s="347"/>
      <c r="B28" s="348"/>
      <c r="C28" s="350">
        <v>4410</v>
      </c>
      <c r="D28" s="351" t="s">
        <v>291</v>
      </c>
      <c r="E28" s="346">
        <v>0</v>
      </c>
      <c r="F28" s="346">
        <v>0</v>
      </c>
      <c r="G28" s="324">
        <v>0</v>
      </c>
    </row>
    <row r="29" spans="1:7" ht="12" hidden="1">
      <c r="A29" s="347"/>
      <c r="B29" s="348"/>
      <c r="C29" s="350">
        <v>4430</v>
      </c>
      <c r="D29" s="351" t="s">
        <v>292</v>
      </c>
      <c r="E29" s="346">
        <v>0</v>
      </c>
      <c r="F29" s="346">
        <v>0</v>
      </c>
      <c r="G29" s="324">
        <v>0</v>
      </c>
    </row>
    <row r="30" spans="1:7" ht="12" hidden="1">
      <c r="A30" s="352"/>
      <c r="B30" s="334"/>
      <c r="C30" s="350">
        <v>4440</v>
      </c>
      <c r="D30" s="351" t="s">
        <v>293</v>
      </c>
      <c r="E30" s="346">
        <v>0</v>
      </c>
      <c r="F30" s="346">
        <v>0</v>
      </c>
      <c r="G30" s="324">
        <v>0</v>
      </c>
    </row>
    <row r="31" spans="1:7" ht="15.75" customHeight="1" hidden="1">
      <c r="A31" s="353" t="s">
        <v>294</v>
      </c>
      <c r="B31" s="353" t="s">
        <v>295</v>
      </c>
      <c r="C31" s="339" t="s">
        <v>633</v>
      </c>
      <c r="D31" s="340" t="s">
        <v>296</v>
      </c>
      <c r="E31" s="340">
        <v>0</v>
      </c>
      <c r="F31" s="340">
        <f>F32</f>
        <v>0</v>
      </c>
      <c r="G31" s="341">
        <v>0</v>
      </c>
    </row>
    <row r="32" spans="1:7" ht="15" customHeight="1" hidden="1">
      <c r="A32" s="351"/>
      <c r="B32" s="351"/>
      <c r="C32" s="351"/>
      <c r="D32" s="346" t="s">
        <v>639</v>
      </c>
      <c r="E32" s="346"/>
      <c r="F32" s="346">
        <v>0</v>
      </c>
      <c r="G32" s="324">
        <v>0</v>
      </c>
    </row>
    <row r="33" spans="1:7" ht="24">
      <c r="A33" s="354" t="s">
        <v>297</v>
      </c>
      <c r="B33" s="354" t="s">
        <v>298</v>
      </c>
      <c r="C33" s="354" t="s">
        <v>278</v>
      </c>
      <c r="D33" s="355" t="s">
        <v>275</v>
      </c>
      <c r="E33" s="356">
        <v>55000</v>
      </c>
      <c r="F33" s="356">
        <f>F34+F35+F36+F38+F39+F37+F40</f>
        <v>55000</v>
      </c>
      <c r="G33" s="356">
        <v>0</v>
      </c>
    </row>
    <row r="34" spans="1:7" ht="12">
      <c r="A34" s="616"/>
      <c r="B34" s="616"/>
      <c r="C34" s="351" t="s">
        <v>299</v>
      </c>
      <c r="D34" s="345" t="s">
        <v>289</v>
      </c>
      <c r="E34" s="346">
        <v>0</v>
      </c>
      <c r="F34" s="346">
        <v>3365</v>
      </c>
      <c r="G34" s="346">
        <v>0</v>
      </c>
    </row>
    <row r="35" spans="1:7" ht="12">
      <c r="A35" s="617"/>
      <c r="B35" s="617"/>
      <c r="C35" s="351" t="s">
        <v>280</v>
      </c>
      <c r="D35" s="345" t="s">
        <v>281</v>
      </c>
      <c r="E35" s="346">
        <v>0</v>
      </c>
      <c r="F35" s="346">
        <v>37315</v>
      </c>
      <c r="G35" s="324">
        <v>0</v>
      </c>
    </row>
    <row r="36" spans="1:7" ht="12">
      <c r="A36" s="617"/>
      <c r="B36" s="617"/>
      <c r="C36" s="351" t="s">
        <v>300</v>
      </c>
      <c r="D36" s="345" t="s">
        <v>301</v>
      </c>
      <c r="E36" s="346">
        <v>0</v>
      </c>
      <c r="F36" s="346">
        <v>8940</v>
      </c>
      <c r="G36" s="324">
        <v>0</v>
      </c>
    </row>
    <row r="37" spans="1:7" ht="12">
      <c r="A37" s="617"/>
      <c r="B37" s="617"/>
      <c r="C37" s="351" t="s">
        <v>302</v>
      </c>
      <c r="D37" s="345" t="s">
        <v>303</v>
      </c>
      <c r="E37" s="346">
        <v>0</v>
      </c>
      <c r="F37" s="346">
        <v>4580</v>
      </c>
      <c r="G37" s="324">
        <v>0</v>
      </c>
    </row>
    <row r="38" spans="1:7" ht="12" customHeight="1" hidden="1">
      <c r="A38" s="617"/>
      <c r="B38" s="617"/>
      <c r="C38" s="351" t="s">
        <v>640</v>
      </c>
      <c r="D38" s="345" t="s">
        <v>304</v>
      </c>
      <c r="E38" s="346">
        <v>0</v>
      </c>
      <c r="F38" s="346">
        <v>0</v>
      </c>
      <c r="G38" s="324">
        <v>0</v>
      </c>
    </row>
    <row r="39" spans="1:7" ht="12" customHeight="1" hidden="1">
      <c r="A39" s="617"/>
      <c r="B39" s="617"/>
      <c r="C39" s="351" t="s">
        <v>305</v>
      </c>
      <c r="D39" s="345" t="s">
        <v>641</v>
      </c>
      <c r="E39" s="346">
        <v>0</v>
      </c>
      <c r="F39" s="346">
        <v>0</v>
      </c>
      <c r="G39" s="324">
        <v>0</v>
      </c>
    </row>
    <row r="40" spans="1:7" ht="12">
      <c r="A40" s="618"/>
      <c r="B40" s="618"/>
      <c r="C40" s="351" t="s">
        <v>500</v>
      </c>
      <c r="D40" s="345" t="s">
        <v>507</v>
      </c>
      <c r="E40" s="346">
        <v>0</v>
      </c>
      <c r="F40" s="346">
        <v>800</v>
      </c>
      <c r="G40" s="324">
        <v>0</v>
      </c>
    </row>
    <row r="41" spans="1:7" ht="22.5" customHeight="1">
      <c r="A41" s="354" t="s">
        <v>306</v>
      </c>
      <c r="B41" s="354" t="s">
        <v>307</v>
      </c>
      <c r="C41" s="354" t="s">
        <v>278</v>
      </c>
      <c r="D41" s="355" t="s">
        <v>308</v>
      </c>
      <c r="E41" s="356">
        <v>42000</v>
      </c>
      <c r="F41" s="356">
        <f>F42+F43</f>
        <v>42000</v>
      </c>
      <c r="G41" s="322">
        <v>0</v>
      </c>
    </row>
    <row r="42" spans="1:7" ht="14.25" customHeight="1">
      <c r="A42" s="357"/>
      <c r="B42" s="357"/>
      <c r="C42" s="351" t="s">
        <v>500</v>
      </c>
      <c r="D42" s="345" t="s">
        <v>507</v>
      </c>
      <c r="E42" s="358">
        <v>0</v>
      </c>
      <c r="F42" s="358">
        <v>2000</v>
      </c>
      <c r="G42" s="359"/>
    </row>
    <row r="43" spans="1:7" ht="15" customHeight="1">
      <c r="A43" s="339"/>
      <c r="B43" s="339"/>
      <c r="C43" s="351" t="s">
        <v>280</v>
      </c>
      <c r="D43" s="345" t="s">
        <v>281</v>
      </c>
      <c r="E43" s="346">
        <v>0</v>
      </c>
      <c r="F43" s="346">
        <v>40000</v>
      </c>
      <c r="G43" s="341">
        <v>0</v>
      </c>
    </row>
    <row r="44" spans="1:7" ht="23.25" customHeight="1">
      <c r="A44" s="354" t="s">
        <v>306</v>
      </c>
      <c r="B44" s="354" t="s">
        <v>309</v>
      </c>
      <c r="C44" s="354" t="s">
        <v>278</v>
      </c>
      <c r="D44" s="355" t="s">
        <v>310</v>
      </c>
      <c r="E44" s="356">
        <v>8000</v>
      </c>
      <c r="F44" s="356">
        <f>F45</f>
        <v>8000</v>
      </c>
      <c r="G44" s="322">
        <v>0</v>
      </c>
    </row>
    <row r="45" spans="1:7" ht="13.5" customHeight="1">
      <c r="A45" s="351"/>
      <c r="B45" s="351"/>
      <c r="C45" s="351" t="s">
        <v>280</v>
      </c>
      <c r="D45" s="345" t="s">
        <v>281</v>
      </c>
      <c r="E45" s="346">
        <v>0</v>
      </c>
      <c r="F45" s="346">
        <v>8000</v>
      </c>
      <c r="G45" s="324">
        <v>0</v>
      </c>
    </row>
    <row r="46" spans="1:7" ht="12.75" customHeight="1">
      <c r="A46" s="354" t="s">
        <v>306</v>
      </c>
      <c r="B46" s="354" t="s">
        <v>311</v>
      </c>
      <c r="C46" s="354" t="s">
        <v>278</v>
      </c>
      <c r="D46" s="356" t="s">
        <v>312</v>
      </c>
      <c r="E46" s="356">
        <v>149352</v>
      </c>
      <c r="F46" s="356">
        <f>F47+F49+F50+F52+F51+F53+F54+F56+F48+F55</f>
        <v>149352</v>
      </c>
      <c r="G46" s="322">
        <v>0</v>
      </c>
    </row>
    <row r="47" spans="1:7" ht="12">
      <c r="A47" s="616"/>
      <c r="B47" s="605"/>
      <c r="C47" s="351" t="s">
        <v>282</v>
      </c>
      <c r="D47" s="345" t="s">
        <v>186</v>
      </c>
      <c r="E47" s="346">
        <v>0</v>
      </c>
      <c r="F47" s="346">
        <v>45980</v>
      </c>
      <c r="G47" s="324">
        <v>0</v>
      </c>
    </row>
    <row r="48" spans="1:7" ht="12">
      <c r="A48" s="617"/>
      <c r="B48" s="606"/>
      <c r="C48" s="351" t="s">
        <v>283</v>
      </c>
      <c r="D48" s="345" t="s">
        <v>642</v>
      </c>
      <c r="E48" s="346">
        <v>0</v>
      </c>
      <c r="F48" s="346">
        <v>60940</v>
      </c>
      <c r="G48" s="324"/>
    </row>
    <row r="49" spans="1:7" ht="12">
      <c r="A49" s="617"/>
      <c r="B49" s="606"/>
      <c r="C49" s="344" t="s">
        <v>284</v>
      </c>
      <c r="D49" s="346" t="s">
        <v>637</v>
      </c>
      <c r="E49" s="346">
        <v>0</v>
      </c>
      <c r="F49" s="346">
        <v>8422</v>
      </c>
      <c r="G49" s="324">
        <v>0</v>
      </c>
    </row>
    <row r="50" spans="1:7" ht="12">
      <c r="A50" s="617"/>
      <c r="B50" s="606"/>
      <c r="C50" s="349" t="s">
        <v>285</v>
      </c>
      <c r="D50" s="345" t="s">
        <v>313</v>
      </c>
      <c r="E50" s="346">
        <v>0</v>
      </c>
      <c r="F50" s="346">
        <v>20510</v>
      </c>
      <c r="G50" s="324">
        <v>0</v>
      </c>
    </row>
    <row r="51" spans="1:7" ht="13.5" customHeight="1">
      <c r="A51" s="617"/>
      <c r="B51" s="606"/>
      <c r="C51" s="349" t="s">
        <v>286</v>
      </c>
      <c r="D51" s="345" t="s">
        <v>287</v>
      </c>
      <c r="E51" s="346">
        <v>0</v>
      </c>
      <c r="F51" s="346">
        <v>2762</v>
      </c>
      <c r="G51" s="324">
        <v>0</v>
      </c>
    </row>
    <row r="52" spans="1:7" ht="12.75" customHeight="1">
      <c r="A52" s="617"/>
      <c r="B52" s="606"/>
      <c r="C52" s="344" t="s">
        <v>314</v>
      </c>
      <c r="D52" s="346" t="s">
        <v>288</v>
      </c>
      <c r="E52" s="346">
        <v>0</v>
      </c>
      <c r="F52" s="346">
        <v>3102</v>
      </c>
      <c r="G52" s="324">
        <v>0</v>
      </c>
    </row>
    <row r="53" spans="1:7" ht="13.5" customHeight="1">
      <c r="A53" s="617"/>
      <c r="B53" s="606"/>
      <c r="C53" s="344" t="s">
        <v>280</v>
      </c>
      <c r="D53" s="346" t="s">
        <v>281</v>
      </c>
      <c r="E53" s="346">
        <v>0</v>
      </c>
      <c r="F53" s="346">
        <v>2968</v>
      </c>
      <c r="G53" s="324">
        <v>0</v>
      </c>
    </row>
    <row r="54" spans="1:7" ht="12.75" customHeight="1">
      <c r="A54" s="617"/>
      <c r="B54" s="606"/>
      <c r="C54" s="344" t="s">
        <v>315</v>
      </c>
      <c r="D54" s="346" t="s">
        <v>291</v>
      </c>
      <c r="E54" s="346">
        <v>0</v>
      </c>
      <c r="F54" s="346">
        <v>200</v>
      </c>
      <c r="G54" s="324">
        <v>0</v>
      </c>
    </row>
    <row r="55" spans="1:7" ht="12.75" customHeight="1">
      <c r="A55" s="617"/>
      <c r="B55" s="606"/>
      <c r="C55" s="344" t="s">
        <v>341</v>
      </c>
      <c r="D55" s="346" t="s">
        <v>292</v>
      </c>
      <c r="E55" s="346">
        <v>0</v>
      </c>
      <c r="F55" s="346">
        <v>1535</v>
      </c>
      <c r="G55" s="324"/>
    </row>
    <row r="56" spans="1:7" ht="13.5" customHeight="1">
      <c r="A56" s="618"/>
      <c r="B56" s="607"/>
      <c r="C56" s="344" t="s">
        <v>316</v>
      </c>
      <c r="D56" s="346" t="s">
        <v>293</v>
      </c>
      <c r="E56" s="346">
        <v>0</v>
      </c>
      <c r="F56" s="346">
        <v>2933</v>
      </c>
      <c r="G56" s="324">
        <v>0</v>
      </c>
    </row>
    <row r="57" spans="1:7" ht="21.75" customHeight="1">
      <c r="A57" s="354" t="s">
        <v>306</v>
      </c>
      <c r="B57" s="354" t="s">
        <v>311</v>
      </c>
      <c r="C57" s="354" t="s">
        <v>620</v>
      </c>
      <c r="D57" s="355" t="s">
        <v>643</v>
      </c>
      <c r="E57" s="356">
        <v>3500</v>
      </c>
      <c r="F57" s="356">
        <f>F58</f>
        <v>3500</v>
      </c>
      <c r="G57" s="322">
        <v>0</v>
      </c>
    </row>
    <row r="58" spans="1:7" ht="15" customHeight="1">
      <c r="A58" s="347"/>
      <c r="B58" s="360"/>
      <c r="C58" s="361" t="s">
        <v>317</v>
      </c>
      <c r="D58" s="362" t="s">
        <v>644</v>
      </c>
      <c r="E58" s="363"/>
      <c r="F58" s="363">
        <v>3500</v>
      </c>
      <c r="G58" s="364">
        <v>0</v>
      </c>
    </row>
    <row r="59" spans="1:7" ht="12">
      <c r="A59" s="354" t="s">
        <v>318</v>
      </c>
      <c r="B59" s="354" t="s">
        <v>319</v>
      </c>
      <c r="C59" s="354" t="s">
        <v>278</v>
      </c>
      <c r="D59" s="356" t="s">
        <v>320</v>
      </c>
      <c r="E59" s="356">
        <v>94258</v>
      </c>
      <c r="F59" s="356">
        <f>F61+F62+F63+F65+F64+F66+F67+F68+F69+F60</f>
        <v>94258</v>
      </c>
      <c r="G59" s="322">
        <v>0</v>
      </c>
    </row>
    <row r="60" spans="1:7" ht="12">
      <c r="A60" s="605"/>
      <c r="B60" s="605"/>
      <c r="C60" s="344" t="s">
        <v>321</v>
      </c>
      <c r="D60" s="346" t="s">
        <v>645</v>
      </c>
      <c r="E60" s="346">
        <v>0</v>
      </c>
      <c r="F60" s="346">
        <v>10000</v>
      </c>
      <c r="G60" s="324">
        <v>0</v>
      </c>
    </row>
    <row r="61" spans="1:7" ht="12">
      <c r="A61" s="606"/>
      <c r="B61" s="606"/>
      <c r="C61" s="344" t="s">
        <v>282</v>
      </c>
      <c r="D61" s="345" t="s">
        <v>186</v>
      </c>
      <c r="E61" s="346">
        <v>0</v>
      </c>
      <c r="F61" s="346">
        <v>55440</v>
      </c>
      <c r="G61" s="324">
        <v>0</v>
      </c>
    </row>
    <row r="62" spans="1:7" ht="12">
      <c r="A62" s="606"/>
      <c r="B62" s="606"/>
      <c r="C62" s="344" t="s">
        <v>284</v>
      </c>
      <c r="D62" s="346" t="s">
        <v>637</v>
      </c>
      <c r="E62" s="346">
        <v>0</v>
      </c>
      <c r="F62" s="346">
        <v>4590</v>
      </c>
      <c r="G62" s="324">
        <v>0</v>
      </c>
    </row>
    <row r="63" spans="1:7" ht="12">
      <c r="A63" s="606"/>
      <c r="B63" s="606"/>
      <c r="C63" s="349" t="s">
        <v>285</v>
      </c>
      <c r="D63" s="345" t="s">
        <v>313</v>
      </c>
      <c r="E63" s="346">
        <v>0</v>
      </c>
      <c r="F63" s="346">
        <v>10343</v>
      </c>
      <c r="G63" s="324">
        <v>0</v>
      </c>
    </row>
    <row r="64" spans="1:7" ht="12">
      <c r="A64" s="606"/>
      <c r="B64" s="606"/>
      <c r="C64" s="349" t="s">
        <v>286</v>
      </c>
      <c r="D64" s="345" t="s">
        <v>287</v>
      </c>
      <c r="E64" s="346">
        <v>0</v>
      </c>
      <c r="F64" s="346">
        <v>1471</v>
      </c>
      <c r="G64" s="324">
        <v>0</v>
      </c>
    </row>
    <row r="65" spans="1:7" ht="12">
      <c r="A65" s="606"/>
      <c r="B65" s="606"/>
      <c r="C65" s="344" t="s">
        <v>500</v>
      </c>
      <c r="D65" s="346" t="s">
        <v>507</v>
      </c>
      <c r="E65" s="346">
        <v>0</v>
      </c>
      <c r="F65" s="346">
        <v>7160</v>
      </c>
      <c r="G65" s="324">
        <v>0</v>
      </c>
    </row>
    <row r="66" spans="1:7" ht="12">
      <c r="A66" s="606"/>
      <c r="B66" s="606"/>
      <c r="C66" s="344" t="s">
        <v>314</v>
      </c>
      <c r="D66" s="346" t="s">
        <v>288</v>
      </c>
      <c r="E66" s="346">
        <v>0</v>
      </c>
      <c r="F66" s="346">
        <v>559</v>
      </c>
      <c r="G66" s="324">
        <v>0</v>
      </c>
    </row>
    <row r="67" spans="1:7" ht="12">
      <c r="A67" s="606"/>
      <c r="B67" s="606"/>
      <c r="C67" s="344" t="s">
        <v>280</v>
      </c>
      <c r="D67" s="346" t="s">
        <v>281</v>
      </c>
      <c r="E67" s="346">
        <v>0</v>
      </c>
      <c r="F67" s="346">
        <v>1939</v>
      </c>
      <c r="G67" s="324">
        <v>0</v>
      </c>
    </row>
    <row r="68" spans="1:7" ht="12">
      <c r="A68" s="606"/>
      <c r="B68" s="606"/>
      <c r="C68" s="344" t="s">
        <v>315</v>
      </c>
      <c r="D68" s="346" t="s">
        <v>291</v>
      </c>
      <c r="E68" s="346">
        <v>0</v>
      </c>
      <c r="F68" s="346">
        <v>900</v>
      </c>
      <c r="G68" s="324">
        <v>0</v>
      </c>
    </row>
    <row r="69" spans="1:7" ht="12">
      <c r="A69" s="606"/>
      <c r="B69" s="606"/>
      <c r="C69" s="344" t="s">
        <v>316</v>
      </c>
      <c r="D69" s="346" t="s">
        <v>293</v>
      </c>
      <c r="E69" s="346">
        <v>0</v>
      </c>
      <c r="F69" s="346">
        <v>1856</v>
      </c>
      <c r="G69" s="324"/>
    </row>
    <row r="70" spans="1:7" ht="15.75" customHeight="1">
      <c r="A70" s="365" t="s">
        <v>318</v>
      </c>
      <c r="B70" s="365" t="s">
        <v>322</v>
      </c>
      <c r="C70" s="354" t="s">
        <v>278</v>
      </c>
      <c r="D70" s="356" t="s">
        <v>323</v>
      </c>
      <c r="E70" s="356">
        <v>13488</v>
      </c>
      <c r="F70" s="356">
        <f>F71+F72+F73+F74+F75+F76+F77</f>
        <v>13488</v>
      </c>
      <c r="G70" s="322">
        <v>0</v>
      </c>
    </row>
    <row r="71" spans="1:7" ht="14.25" customHeight="1">
      <c r="A71" s="605"/>
      <c r="B71" s="605"/>
      <c r="C71" s="344" t="s">
        <v>324</v>
      </c>
      <c r="D71" s="346" t="s">
        <v>646</v>
      </c>
      <c r="E71" s="346">
        <v>0</v>
      </c>
      <c r="F71" s="346">
        <v>7120</v>
      </c>
      <c r="G71" s="324">
        <v>0</v>
      </c>
    </row>
    <row r="72" spans="1:7" ht="13.5" customHeight="1">
      <c r="A72" s="606"/>
      <c r="B72" s="606"/>
      <c r="C72" s="344" t="s">
        <v>285</v>
      </c>
      <c r="D72" s="346" t="s">
        <v>313</v>
      </c>
      <c r="E72" s="346">
        <v>0</v>
      </c>
      <c r="F72" s="346">
        <v>560</v>
      </c>
      <c r="G72" s="324">
        <v>0</v>
      </c>
    </row>
    <row r="73" spans="1:7" ht="12.75" customHeight="1">
      <c r="A73" s="606"/>
      <c r="B73" s="606"/>
      <c r="C73" s="344" t="s">
        <v>286</v>
      </c>
      <c r="D73" s="346" t="s">
        <v>287</v>
      </c>
      <c r="E73" s="346">
        <v>0</v>
      </c>
      <c r="F73" s="346">
        <v>80</v>
      </c>
      <c r="G73" s="324">
        <v>0</v>
      </c>
    </row>
    <row r="74" spans="1:7" ht="12.75" customHeight="1">
      <c r="A74" s="606"/>
      <c r="B74" s="606"/>
      <c r="C74" s="344" t="s">
        <v>500</v>
      </c>
      <c r="D74" s="346" t="s">
        <v>507</v>
      </c>
      <c r="E74" s="346">
        <v>0</v>
      </c>
      <c r="F74" s="346">
        <v>4150</v>
      </c>
      <c r="G74" s="324">
        <v>0</v>
      </c>
    </row>
    <row r="75" spans="1:7" ht="13.5" customHeight="1">
      <c r="A75" s="606"/>
      <c r="B75" s="606"/>
      <c r="C75" s="344" t="s">
        <v>314</v>
      </c>
      <c r="D75" s="346" t="s">
        <v>288</v>
      </c>
      <c r="E75" s="346">
        <v>0</v>
      </c>
      <c r="F75" s="346">
        <v>878</v>
      </c>
      <c r="G75" s="324">
        <v>0</v>
      </c>
    </row>
    <row r="76" spans="1:7" ht="13.5" customHeight="1">
      <c r="A76" s="606"/>
      <c r="B76" s="606"/>
      <c r="C76" s="344" t="s">
        <v>280</v>
      </c>
      <c r="D76" s="346" t="s">
        <v>281</v>
      </c>
      <c r="E76" s="346">
        <v>0</v>
      </c>
      <c r="F76" s="346">
        <v>458</v>
      </c>
      <c r="G76" s="324">
        <v>0</v>
      </c>
    </row>
    <row r="77" spans="1:7" ht="12.75" customHeight="1">
      <c r="A77" s="607"/>
      <c r="B77" s="607"/>
      <c r="C77" s="344" t="s">
        <v>315</v>
      </c>
      <c r="D77" s="346" t="s">
        <v>291</v>
      </c>
      <c r="E77" s="346">
        <v>0</v>
      </c>
      <c r="F77" s="346">
        <v>242</v>
      </c>
      <c r="G77" s="324">
        <v>0</v>
      </c>
    </row>
    <row r="78" spans="1:7" ht="12" hidden="1">
      <c r="A78" s="360" t="s">
        <v>325</v>
      </c>
      <c r="B78" s="360" t="s">
        <v>647</v>
      </c>
      <c r="C78" s="339" t="s">
        <v>633</v>
      </c>
      <c r="D78" s="340" t="s">
        <v>326</v>
      </c>
      <c r="E78" s="340">
        <v>0</v>
      </c>
      <c r="F78" s="340">
        <f>F81+F83+F84+F85+F86+F88+F89+F90+F82+F91+F92+F93+F94+F95+F96+F97+F98+F79+F80+F87</f>
        <v>0</v>
      </c>
      <c r="G78" s="341">
        <v>0</v>
      </c>
    </row>
    <row r="79" spans="1:7" ht="12" hidden="1">
      <c r="A79" s="366"/>
      <c r="B79" s="338"/>
      <c r="C79" s="344" t="s">
        <v>327</v>
      </c>
      <c r="D79" s="346" t="s">
        <v>648</v>
      </c>
      <c r="E79" s="346">
        <v>0</v>
      </c>
      <c r="F79" s="346">
        <v>0</v>
      </c>
      <c r="G79" s="324">
        <v>0</v>
      </c>
    </row>
    <row r="80" spans="1:7" ht="12" hidden="1">
      <c r="A80" s="367"/>
      <c r="B80" s="360"/>
      <c r="C80" s="344" t="s">
        <v>324</v>
      </c>
      <c r="D80" s="346" t="s">
        <v>646</v>
      </c>
      <c r="E80" s="346">
        <v>0</v>
      </c>
      <c r="F80" s="346">
        <v>0</v>
      </c>
      <c r="G80" s="324">
        <v>0</v>
      </c>
    </row>
    <row r="81" spans="1:7" ht="24" hidden="1">
      <c r="A81" s="347"/>
      <c r="B81" s="348"/>
      <c r="C81" s="344" t="s">
        <v>282</v>
      </c>
      <c r="D81" s="345" t="s">
        <v>635</v>
      </c>
      <c r="E81" s="346">
        <v>0</v>
      </c>
      <c r="F81" s="346">
        <v>0</v>
      </c>
      <c r="G81" s="324">
        <v>0</v>
      </c>
    </row>
    <row r="82" spans="1:7" ht="24" hidden="1">
      <c r="A82" s="347"/>
      <c r="B82" s="348"/>
      <c r="C82" s="344" t="s">
        <v>283</v>
      </c>
      <c r="D82" s="345" t="s">
        <v>649</v>
      </c>
      <c r="E82" s="346">
        <v>0</v>
      </c>
      <c r="F82" s="346">
        <v>0</v>
      </c>
      <c r="G82" s="324">
        <v>0</v>
      </c>
    </row>
    <row r="83" spans="1:7" ht="12" hidden="1">
      <c r="A83" s="347"/>
      <c r="B83" s="348"/>
      <c r="C83" s="344" t="s">
        <v>284</v>
      </c>
      <c r="D83" s="345" t="s">
        <v>650</v>
      </c>
      <c r="E83" s="346">
        <v>0</v>
      </c>
      <c r="F83" s="346">
        <v>0</v>
      </c>
      <c r="G83" s="324">
        <v>0</v>
      </c>
    </row>
    <row r="84" spans="1:7" ht="24" hidden="1">
      <c r="A84" s="347"/>
      <c r="B84" s="348"/>
      <c r="C84" s="344" t="s">
        <v>328</v>
      </c>
      <c r="D84" s="345" t="s">
        <v>651</v>
      </c>
      <c r="E84" s="346">
        <v>0</v>
      </c>
      <c r="F84" s="346">
        <v>0</v>
      </c>
      <c r="G84" s="324">
        <v>0</v>
      </c>
    </row>
    <row r="85" spans="1:7" ht="12" hidden="1">
      <c r="A85" s="347"/>
      <c r="B85" s="348"/>
      <c r="C85" s="344" t="s">
        <v>329</v>
      </c>
      <c r="D85" s="346" t="s">
        <v>652</v>
      </c>
      <c r="E85" s="346">
        <v>0</v>
      </c>
      <c r="F85" s="346">
        <v>0</v>
      </c>
      <c r="G85" s="324">
        <v>0</v>
      </c>
    </row>
    <row r="86" spans="1:7" ht="12" hidden="1">
      <c r="A86" s="347"/>
      <c r="B86" s="348"/>
      <c r="C86" s="344" t="s">
        <v>330</v>
      </c>
      <c r="D86" s="346" t="s">
        <v>331</v>
      </c>
      <c r="E86" s="346">
        <v>0</v>
      </c>
      <c r="F86" s="346">
        <v>0</v>
      </c>
      <c r="G86" s="324">
        <v>0</v>
      </c>
    </row>
    <row r="87" spans="1:7" ht="36" hidden="1">
      <c r="A87" s="347"/>
      <c r="B87" s="348"/>
      <c r="C87" s="344" t="s">
        <v>653</v>
      </c>
      <c r="D87" s="345" t="s">
        <v>654</v>
      </c>
      <c r="E87" s="346">
        <v>0</v>
      </c>
      <c r="F87" s="346">
        <v>0</v>
      </c>
      <c r="G87" s="324"/>
    </row>
    <row r="88" spans="1:7" ht="12" hidden="1">
      <c r="A88" s="347"/>
      <c r="B88" s="348"/>
      <c r="C88" s="344" t="s">
        <v>285</v>
      </c>
      <c r="D88" s="345" t="s">
        <v>655</v>
      </c>
      <c r="E88" s="346">
        <v>0</v>
      </c>
      <c r="F88" s="346">
        <v>0</v>
      </c>
      <c r="G88" s="324">
        <v>0</v>
      </c>
    </row>
    <row r="89" spans="1:7" ht="18" customHeight="1" hidden="1">
      <c r="A89" s="347"/>
      <c r="B89" s="348"/>
      <c r="C89" s="349" t="s">
        <v>286</v>
      </c>
      <c r="D89" s="345" t="s">
        <v>287</v>
      </c>
      <c r="E89" s="346">
        <v>0</v>
      </c>
      <c r="F89" s="346">
        <v>0</v>
      </c>
      <c r="G89" s="324">
        <v>0</v>
      </c>
    </row>
    <row r="90" spans="1:7" ht="12" hidden="1">
      <c r="A90" s="347"/>
      <c r="B90" s="348"/>
      <c r="C90" s="344" t="s">
        <v>314</v>
      </c>
      <c r="D90" s="346" t="s">
        <v>288</v>
      </c>
      <c r="E90" s="346">
        <v>0</v>
      </c>
      <c r="F90" s="346">
        <v>0</v>
      </c>
      <c r="G90" s="324">
        <v>0</v>
      </c>
    </row>
    <row r="91" spans="1:7" ht="12" hidden="1">
      <c r="A91" s="347"/>
      <c r="B91" s="348"/>
      <c r="C91" s="344" t="s">
        <v>332</v>
      </c>
      <c r="D91" s="346" t="s">
        <v>656</v>
      </c>
      <c r="E91" s="346">
        <v>0</v>
      </c>
      <c r="F91" s="346">
        <v>0</v>
      </c>
      <c r="G91" s="324">
        <v>0</v>
      </c>
    </row>
    <row r="92" spans="1:7" ht="12" hidden="1">
      <c r="A92" s="347"/>
      <c r="B92" s="348"/>
      <c r="C92" s="344" t="s">
        <v>333</v>
      </c>
      <c r="D92" s="346" t="s">
        <v>334</v>
      </c>
      <c r="E92" s="346">
        <v>0</v>
      </c>
      <c r="F92" s="346">
        <v>0</v>
      </c>
      <c r="G92" s="324">
        <v>0</v>
      </c>
    </row>
    <row r="93" spans="1:7" ht="12" hidden="1">
      <c r="A93" s="347"/>
      <c r="B93" s="348"/>
      <c r="C93" s="344" t="s">
        <v>299</v>
      </c>
      <c r="D93" s="346" t="s">
        <v>289</v>
      </c>
      <c r="E93" s="346">
        <v>0</v>
      </c>
      <c r="F93" s="346">
        <v>0</v>
      </c>
      <c r="G93" s="324">
        <v>0</v>
      </c>
    </row>
    <row r="94" spans="1:7" ht="12" hidden="1">
      <c r="A94" s="347"/>
      <c r="B94" s="348"/>
      <c r="C94" s="344" t="s">
        <v>335</v>
      </c>
      <c r="D94" s="346" t="s">
        <v>290</v>
      </c>
      <c r="E94" s="346">
        <v>0</v>
      </c>
      <c r="F94" s="346">
        <v>0</v>
      </c>
      <c r="G94" s="324">
        <v>0</v>
      </c>
    </row>
    <row r="95" spans="1:7" ht="12" hidden="1">
      <c r="A95" s="347"/>
      <c r="B95" s="348"/>
      <c r="C95" s="344" t="s">
        <v>280</v>
      </c>
      <c r="D95" s="346" t="s">
        <v>281</v>
      </c>
      <c r="E95" s="346">
        <v>0</v>
      </c>
      <c r="F95" s="346">
        <v>0</v>
      </c>
      <c r="G95" s="324">
        <v>0</v>
      </c>
    </row>
    <row r="96" spans="1:7" ht="12" hidden="1">
      <c r="A96" s="347"/>
      <c r="B96" s="348"/>
      <c r="C96" s="368" t="s">
        <v>315</v>
      </c>
      <c r="D96" s="369" t="s">
        <v>291</v>
      </c>
      <c r="E96" s="369">
        <v>0</v>
      </c>
      <c r="F96" s="369">
        <v>0</v>
      </c>
      <c r="G96" s="327">
        <v>0</v>
      </c>
    </row>
    <row r="97" spans="1:7" ht="12" hidden="1">
      <c r="A97" s="351"/>
      <c r="B97" s="351"/>
      <c r="C97" s="351" t="s">
        <v>316</v>
      </c>
      <c r="D97" s="346" t="s">
        <v>293</v>
      </c>
      <c r="E97" s="346">
        <v>0</v>
      </c>
      <c r="F97" s="346">
        <v>0</v>
      </c>
      <c r="G97" s="324">
        <v>0</v>
      </c>
    </row>
    <row r="98" spans="1:7" ht="12" hidden="1">
      <c r="A98" s="351"/>
      <c r="B98" s="351"/>
      <c r="C98" s="351" t="s">
        <v>300</v>
      </c>
      <c r="D98" s="346" t="s">
        <v>301</v>
      </c>
      <c r="E98" s="346">
        <v>0</v>
      </c>
      <c r="F98" s="346">
        <v>0</v>
      </c>
      <c r="G98" s="324">
        <v>0</v>
      </c>
    </row>
    <row r="99" spans="1:7" ht="24.75" customHeight="1">
      <c r="A99" s="330" t="s">
        <v>325</v>
      </c>
      <c r="B99" s="330" t="s">
        <v>336</v>
      </c>
      <c r="C99" s="354" t="s">
        <v>278</v>
      </c>
      <c r="D99" s="355" t="s">
        <v>337</v>
      </c>
      <c r="E99" s="356">
        <v>2007000</v>
      </c>
      <c r="F99" s="356">
        <f>F100+F101+F102+F103+F104+F105+F107+F106+F114+F115+F117+F118+F119+F121+F122+F123+F124+F125+F126+F127+F116+F120</f>
        <v>2007000</v>
      </c>
      <c r="G99" s="322">
        <v>0</v>
      </c>
    </row>
    <row r="100" spans="1:7" ht="16.5" customHeight="1">
      <c r="A100" s="605"/>
      <c r="B100" s="605"/>
      <c r="C100" s="351" t="s">
        <v>283</v>
      </c>
      <c r="D100" s="345" t="s">
        <v>657</v>
      </c>
      <c r="E100" s="346">
        <v>0</v>
      </c>
      <c r="F100" s="346">
        <v>19000</v>
      </c>
      <c r="G100" s="324">
        <v>0</v>
      </c>
    </row>
    <row r="101" spans="1:7" ht="15.75" customHeight="1">
      <c r="A101" s="606"/>
      <c r="B101" s="606"/>
      <c r="C101" s="344" t="s">
        <v>284</v>
      </c>
      <c r="D101" s="345" t="s">
        <v>650</v>
      </c>
      <c r="E101" s="346">
        <v>0</v>
      </c>
      <c r="F101" s="346">
        <v>2000</v>
      </c>
      <c r="G101" s="324">
        <v>0</v>
      </c>
    </row>
    <row r="102" spans="1:7" ht="15" customHeight="1">
      <c r="A102" s="606"/>
      <c r="B102" s="606"/>
      <c r="C102" s="344" t="s">
        <v>328</v>
      </c>
      <c r="D102" s="345" t="s">
        <v>658</v>
      </c>
      <c r="E102" s="346">
        <v>0</v>
      </c>
      <c r="F102" s="346">
        <v>1315000</v>
      </c>
      <c r="G102" s="324">
        <v>0</v>
      </c>
    </row>
    <row r="103" spans="1:7" ht="15" customHeight="1">
      <c r="A103" s="606"/>
      <c r="B103" s="606"/>
      <c r="C103" s="344" t="s">
        <v>329</v>
      </c>
      <c r="D103" s="346" t="s">
        <v>652</v>
      </c>
      <c r="E103" s="346">
        <v>0</v>
      </c>
      <c r="F103" s="346">
        <v>62000</v>
      </c>
      <c r="G103" s="324">
        <v>0</v>
      </c>
    </row>
    <row r="104" spans="1:7" ht="14.25" customHeight="1">
      <c r="A104" s="607"/>
      <c r="B104" s="606"/>
      <c r="C104" s="344" t="s">
        <v>330</v>
      </c>
      <c r="D104" s="346" t="s">
        <v>331</v>
      </c>
      <c r="E104" s="346">
        <v>0</v>
      </c>
      <c r="F104" s="346">
        <v>104000</v>
      </c>
      <c r="G104" s="324">
        <v>0</v>
      </c>
    </row>
    <row r="105" spans="1:7" ht="15" customHeight="1">
      <c r="A105" s="605"/>
      <c r="B105" s="606"/>
      <c r="C105" s="349" t="s">
        <v>285</v>
      </c>
      <c r="D105" s="345" t="s">
        <v>655</v>
      </c>
      <c r="E105" s="346">
        <v>0</v>
      </c>
      <c r="F105" s="346">
        <v>3500</v>
      </c>
      <c r="G105" s="324">
        <v>0</v>
      </c>
    </row>
    <row r="106" spans="1:7" ht="13.5" customHeight="1">
      <c r="A106" s="606"/>
      <c r="B106" s="606"/>
      <c r="C106" s="349" t="s">
        <v>286</v>
      </c>
      <c r="D106" s="345" t="s">
        <v>287</v>
      </c>
      <c r="E106" s="346">
        <v>0</v>
      </c>
      <c r="F106" s="346">
        <v>500</v>
      </c>
      <c r="G106" s="324">
        <v>0</v>
      </c>
    </row>
    <row r="107" spans="1:7" ht="13.5" customHeight="1">
      <c r="A107" s="606"/>
      <c r="B107" s="606"/>
      <c r="C107" s="344" t="s">
        <v>510</v>
      </c>
      <c r="D107" s="345" t="s">
        <v>659</v>
      </c>
      <c r="E107" s="346">
        <v>0</v>
      </c>
      <c r="F107" s="346">
        <v>137000</v>
      </c>
      <c r="G107" s="324">
        <v>0</v>
      </c>
    </row>
    <row r="108" spans="1:7" ht="14.25" customHeight="1" hidden="1">
      <c r="A108" s="606"/>
      <c r="B108" s="606"/>
      <c r="C108" s="370" t="s">
        <v>633</v>
      </c>
      <c r="D108" s="340" t="s">
        <v>631</v>
      </c>
      <c r="E108" s="340">
        <v>0</v>
      </c>
      <c r="F108" s="340">
        <f>F109+F110+F111+F113+F112</f>
        <v>0</v>
      </c>
      <c r="G108" s="371">
        <v>0</v>
      </c>
    </row>
    <row r="109" spans="1:7" ht="24" customHeight="1" hidden="1">
      <c r="A109" s="606"/>
      <c r="B109" s="606"/>
      <c r="C109" s="344" t="s">
        <v>282</v>
      </c>
      <c r="D109" s="345" t="s">
        <v>635</v>
      </c>
      <c r="E109" s="346">
        <v>0</v>
      </c>
      <c r="F109" s="346">
        <v>0</v>
      </c>
      <c r="G109" s="372">
        <v>0</v>
      </c>
    </row>
    <row r="110" spans="1:7" ht="21.75" customHeight="1" hidden="1">
      <c r="A110" s="606"/>
      <c r="B110" s="606"/>
      <c r="C110" s="344" t="s">
        <v>284</v>
      </c>
      <c r="D110" s="346" t="s">
        <v>637</v>
      </c>
      <c r="E110" s="346">
        <v>0</v>
      </c>
      <c r="F110" s="346">
        <v>0</v>
      </c>
      <c r="G110" s="372">
        <v>0</v>
      </c>
    </row>
    <row r="111" spans="1:7" ht="24.75" customHeight="1" hidden="1">
      <c r="A111" s="606"/>
      <c r="B111" s="606"/>
      <c r="C111" s="349" t="s">
        <v>285</v>
      </c>
      <c r="D111" s="345" t="s">
        <v>313</v>
      </c>
      <c r="E111" s="346">
        <v>0</v>
      </c>
      <c r="F111" s="346">
        <v>0</v>
      </c>
      <c r="G111" s="372">
        <v>0</v>
      </c>
    </row>
    <row r="112" spans="1:7" ht="24.75" customHeight="1" hidden="1">
      <c r="A112" s="606"/>
      <c r="B112" s="606"/>
      <c r="C112" s="349" t="s">
        <v>286</v>
      </c>
      <c r="D112" s="345" t="s">
        <v>287</v>
      </c>
      <c r="E112" s="346">
        <v>0</v>
      </c>
      <c r="F112" s="346">
        <v>0</v>
      </c>
      <c r="G112" s="372">
        <v>0</v>
      </c>
    </row>
    <row r="113" spans="1:7" ht="21.75" customHeight="1" hidden="1">
      <c r="A113" s="606"/>
      <c r="B113" s="606"/>
      <c r="C113" s="344"/>
      <c r="D113" s="346" t="s">
        <v>639</v>
      </c>
      <c r="E113" s="346">
        <v>0</v>
      </c>
      <c r="F113" s="346">
        <v>0</v>
      </c>
      <c r="G113" s="372">
        <v>0</v>
      </c>
    </row>
    <row r="114" spans="1:7" ht="14.25" customHeight="1">
      <c r="A114" s="606"/>
      <c r="B114" s="606"/>
      <c r="C114" s="344" t="s">
        <v>512</v>
      </c>
      <c r="D114" s="346" t="s">
        <v>513</v>
      </c>
      <c r="E114" s="346">
        <v>0</v>
      </c>
      <c r="F114" s="346">
        <v>85000</v>
      </c>
      <c r="G114" s="372">
        <v>0</v>
      </c>
    </row>
    <row r="115" spans="1:7" ht="14.25" customHeight="1">
      <c r="A115" s="606"/>
      <c r="B115" s="606"/>
      <c r="C115" s="344" t="s">
        <v>314</v>
      </c>
      <c r="D115" s="346" t="s">
        <v>288</v>
      </c>
      <c r="E115" s="346">
        <v>0</v>
      </c>
      <c r="F115" s="346">
        <v>146000</v>
      </c>
      <c r="G115" s="372">
        <v>0</v>
      </c>
    </row>
    <row r="116" spans="1:7" ht="14.25" customHeight="1">
      <c r="A116" s="606"/>
      <c r="B116" s="606"/>
      <c r="C116" s="344" t="s">
        <v>332</v>
      </c>
      <c r="D116" s="346" t="s">
        <v>656</v>
      </c>
      <c r="E116" s="346">
        <v>0</v>
      </c>
      <c r="F116" s="346">
        <v>0</v>
      </c>
      <c r="G116" s="372">
        <v>0</v>
      </c>
    </row>
    <row r="117" spans="1:7" ht="13.5" customHeight="1">
      <c r="A117" s="606"/>
      <c r="B117" s="606"/>
      <c r="C117" s="368" t="s">
        <v>333</v>
      </c>
      <c r="D117" s="369" t="s">
        <v>334</v>
      </c>
      <c r="E117" s="369">
        <v>0</v>
      </c>
      <c r="F117" s="369">
        <v>22890</v>
      </c>
      <c r="G117" s="373">
        <v>0</v>
      </c>
    </row>
    <row r="118" spans="1:7" ht="14.25" customHeight="1">
      <c r="A118" s="606"/>
      <c r="B118" s="606"/>
      <c r="C118" s="351" t="s">
        <v>299</v>
      </c>
      <c r="D118" s="346" t="s">
        <v>289</v>
      </c>
      <c r="E118" s="346">
        <v>0</v>
      </c>
      <c r="F118" s="346">
        <v>18000</v>
      </c>
      <c r="G118" s="372">
        <v>0</v>
      </c>
    </row>
    <row r="119" spans="1:7" ht="15" customHeight="1">
      <c r="A119" s="606"/>
      <c r="B119" s="606"/>
      <c r="C119" s="351" t="s">
        <v>335</v>
      </c>
      <c r="D119" s="346" t="s">
        <v>290</v>
      </c>
      <c r="E119" s="346">
        <v>0</v>
      </c>
      <c r="F119" s="346">
        <v>15780</v>
      </c>
      <c r="G119" s="372">
        <v>0</v>
      </c>
    </row>
    <row r="120" spans="1:7" ht="15" customHeight="1">
      <c r="A120" s="606"/>
      <c r="B120" s="606"/>
      <c r="C120" s="374" t="s">
        <v>339</v>
      </c>
      <c r="D120" s="336" t="s">
        <v>340</v>
      </c>
      <c r="E120" s="336">
        <v>0</v>
      </c>
      <c r="F120" s="336">
        <v>6500</v>
      </c>
      <c r="G120" s="375">
        <v>0</v>
      </c>
    </row>
    <row r="121" spans="1:7" ht="14.25" customHeight="1">
      <c r="A121" s="606"/>
      <c r="B121" s="606"/>
      <c r="C121" s="374" t="s">
        <v>280</v>
      </c>
      <c r="D121" s="336" t="s">
        <v>281</v>
      </c>
      <c r="E121" s="336">
        <v>0</v>
      </c>
      <c r="F121" s="336">
        <v>45000</v>
      </c>
      <c r="G121" s="375">
        <v>0</v>
      </c>
    </row>
    <row r="122" spans="1:7" ht="14.25" customHeight="1">
      <c r="A122" s="606"/>
      <c r="B122" s="606"/>
      <c r="C122" s="344" t="s">
        <v>315</v>
      </c>
      <c r="D122" s="346" t="s">
        <v>291</v>
      </c>
      <c r="E122" s="346">
        <v>0</v>
      </c>
      <c r="F122" s="346">
        <v>7000</v>
      </c>
      <c r="G122" s="372">
        <v>0</v>
      </c>
    </row>
    <row r="123" spans="1:7" ht="13.5" customHeight="1">
      <c r="A123" s="606"/>
      <c r="B123" s="606"/>
      <c r="C123" s="344" t="s">
        <v>341</v>
      </c>
      <c r="D123" s="346" t="s">
        <v>292</v>
      </c>
      <c r="E123" s="346">
        <v>0</v>
      </c>
      <c r="F123" s="346">
        <v>6500</v>
      </c>
      <c r="G123" s="372">
        <v>0</v>
      </c>
    </row>
    <row r="124" spans="1:7" ht="14.25" customHeight="1">
      <c r="A124" s="606"/>
      <c r="B124" s="606"/>
      <c r="C124" s="344" t="s">
        <v>316</v>
      </c>
      <c r="D124" s="346" t="s">
        <v>293</v>
      </c>
      <c r="E124" s="346">
        <v>0</v>
      </c>
      <c r="F124" s="346">
        <v>750</v>
      </c>
      <c r="G124" s="372">
        <v>0</v>
      </c>
    </row>
    <row r="125" spans="1:7" ht="14.25" customHeight="1">
      <c r="A125" s="606"/>
      <c r="B125" s="606"/>
      <c r="C125" s="344" t="s">
        <v>302</v>
      </c>
      <c r="D125" s="346" t="s">
        <v>660</v>
      </c>
      <c r="E125" s="346">
        <v>0</v>
      </c>
      <c r="F125" s="346">
        <v>10420</v>
      </c>
      <c r="G125" s="372">
        <v>0</v>
      </c>
    </row>
    <row r="126" spans="1:7" ht="12" customHeight="1">
      <c r="A126" s="606"/>
      <c r="B126" s="606"/>
      <c r="C126" s="344" t="s">
        <v>342</v>
      </c>
      <c r="D126" s="346" t="s">
        <v>661</v>
      </c>
      <c r="E126" s="346">
        <v>0</v>
      </c>
      <c r="F126" s="346">
        <v>160</v>
      </c>
      <c r="G126" s="372">
        <v>0</v>
      </c>
    </row>
    <row r="127" spans="1:7" ht="21.75" customHeight="1" hidden="1">
      <c r="A127" s="376"/>
      <c r="B127" s="353"/>
      <c r="C127" s="344" t="s">
        <v>343</v>
      </c>
      <c r="D127" s="346" t="s">
        <v>662</v>
      </c>
      <c r="E127" s="346">
        <v>0</v>
      </c>
      <c r="F127" s="346">
        <v>0</v>
      </c>
      <c r="G127" s="372">
        <v>0</v>
      </c>
    </row>
    <row r="128" spans="1:7" ht="14.25" customHeight="1">
      <c r="A128" s="377" t="s">
        <v>325</v>
      </c>
      <c r="B128" s="354" t="s">
        <v>493</v>
      </c>
      <c r="C128" s="378" t="s">
        <v>620</v>
      </c>
      <c r="D128" s="356" t="s">
        <v>492</v>
      </c>
      <c r="E128" s="356">
        <v>19000</v>
      </c>
      <c r="F128" s="356">
        <f>F129</f>
        <v>19000</v>
      </c>
      <c r="G128" s="379">
        <v>0</v>
      </c>
    </row>
    <row r="129" spans="1:7" ht="15" customHeight="1">
      <c r="A129" s="376"/>
      <c r="B129" s="353"/>
      <c r="C129" s="344" t="s">
        <v>317</v>
      </c>
      <c r="D129" s="346" t="s">
        <v>663</v>
      </c>
      <c r="E129" s="346">
        <v>0</v>
      </c>
      <c r="F129" s="346">
        <v>19000</v>
      </c>
      <c r="G129" s="372">
        <v>0</v>
      </c>
    </row>
    <row r="130" spans="1:7" ht="24" customHeight="1">
      <c r="A130" s="354" t="s">
        <v>338</v>
      </c>
      <c r="B130" s="354" t="s">
        <v>344</v>
      </c>
      <c r="C130" s="354" t="s">
        <v>278</v>
      </c>
      <c r="D130" s="355" t="s">
        <v>664</v>
      </c>
      <c r="E130" s="356">
        <v>477000</v>
      </c>
      <c r="F130" s="356">
        <f>F131</f>
        <v>477000</v>
      </c>
      <c r="G130" s="380">
        <v>0</v>
      </c>
    </row>
    <row r="131" spans="1:7" ht="15" customHeight="1">
      <c r="A131" s="339"/>
      <c r="B131" s="339"/>
      <c r="C131" s="351" t="s">
        <v>345</v>
      </c>
      <c r="D131" s="345" t="s">
        <v>665</v>
      </c>
      <c r="E131" s="346">
        <v>0</v>
      </c>
      <c r="F131" s="346">
        <v>477000</v>
      </c>
      <c r="G131" s="372">
        <v>0</v>
      </c>
    </row>
    <row r="132" spans="1:7" ht="24" customHeight="1">
      <c r="A132" s="354" t="s">
        <v>263</v>
      </c>
      <c r="B132" s="354" t="s">
        <v>218</v>
      </c>
      <c r="C132" s="354" t="s">
        <v>278</v>
      </c>
      <c r="D132" s="126" t="s">
        <v>666</v>
      </c>
      <c r="E132" s="356">
        <v>11171</v>
      </c>
      <c r="F132" s="356">
        <f>F133</f>
        <v>11171</v>
      </c>
      <c r="G132" s="356">
        <f>G133</f>
        <v>0</v>
      </c>
    </row>
    <row r="133" spans="1:7" ht="16.5" customHeight="1" thickBot="1">
      <c r="A133" s="351"/>
      <c r="B133" s="351"/>
      <c r="C133" s="351" t="s">
        <v>348</v>
      </c>
      <c r="D133" s="345" t="s">
        <v>349</v>
      </c>
      <c r="E133" s="346">
        <v>0</v>
      </c>
      <c r="F133" s="346">
        <v>11171</v>
      </c>
      <c r="G133" s="372">
        <v>0</v>
      </c>
    </row>
    <row r="134" spans="1:7" ht="24" hidden="1">
      <c r="A134" s="338" t="s">
        <v>347</v>
      </c>
      <c r="B134" s="338" t="s">
        <v>667</v>
      </c>
      <c r="C134" s="339" t="s">
        <v>633</v>
      </c>
      <c r="D134" s="381" t="s">
        <v>350</v>
      </c>
      <c r="E134" s="340">
        <f>'[1]Z 1'!S358</f>
        <v>0</v>
      </c>
      <c r="F134" s="340">
        <f>F135+F137+F136+F138+F139+F140+F141+F142+F143</f>
        <v>0</v>
      </c>
      <c r="G134" s="341">
        <v>0</v>
      </c>
    </row>
    <row r="135" spans="1:7" ht="24" hidden="1">
      <c r="A135" s="343"/>
      <c r="B135" s="382"/>
      <c r="C135" s="344" t="s">
        <v>282</v>
      </c>
      <c r="D135" s="345" t="s">
        <v>635</v>
      </c>
      <c r="E135" s="346">
        <v>0</v>
      </c>
      <c r="F135" s="346">
        <v>0</v>
      </c>
      <c r="G135" s="324">
        <v>0</v>
      </c>
    </row>
    <row r="136" spans="1:7" ht="12" hidden="1">
      <c r="A136" s="348"/>
      <c r="B136" s="383"/>
      <c r="C136" s="344" t="s">
        <v>284</v>
      </c>
      <c r="D136" s="345" t="s">
        <v>637</v>
      </c>
      <c r="E136" s="346">
        <v>0</v>
      </c>
      <c r="F136" s="346">
        <v>0</v>
      </c>
      <c r="G136" s="324">
        <v>0</v>
      </c>
    </row>
    <row r="137" spans="1:7" ht="12" hidden="1">
      <c r="A137" s="348"/>
      <c r="B137" s="383"/>
      <c r="C137" s="349" t="s">
        <v>285</v>
      </c>
      <c r="D137" s="345" t="s">
        <v>313</v>
      </c>
      <c r="E137" s="346">
        <v>0</v>
      </c>
      <c r="F137" s="346">
        <v>0</v>
      </c>
      <c r="G137" s="324">
        <v>0</v>
      </c>
    </row>
    <row r="138" spans="1:7" ht="12" hidden="1">
      <c r="A138" s="348"/>
      <c r="B138" s="383"/>
      <c r="C138" s="349" t="s">
        <v>286</v>
      </c>
      <c r="D138" s="345" t="s">
        <v>287</v>
      </c>
      <c r="E138" s="346">
        <v>0</v>
      </c>
      <c r="F138" s="346">
        <v>0</v>
      </c>
      <c r="G138" s="324">
        <v>0</v>
      </c>
    </row>
    <row r="139" spans="1:7" ht="13.5" customHeight="1" hidden="1">
      <c r="A139" s="348"/>
      <c r="B139" s="383"/>
      <c r="C139" s="349" t="s">
        <v>314</v>
      </c>
      <c r="D139" s="345" t="s">
        <v>288</v>
      </c>
      <c r="E139" s="346">
        <v>0</v>
      </c>
      <c r="F139" s="346">
        <v>0</v>
      </c>
      <c r="G139" s="324">
        <v>0</v>
      </c>
    </row>
    <row r="140" spans="1:7" ht="12" hidden="1">
      <c r="A140" s="351"/>
      <c r="B140" s="339"/>
      <c r="C140" s="349" t="s">
        <v>299</v>
      </c>
      <c r="D140" s="345" t="s">
        <v>289</v>
      </c>
      <c r="E140" s="346">
        <v>0</v>
      </c>
      <c r="F140" s="346">
        <v>0</v>
      </c>
      <c r="G140" s="324">
        <v>0</v>
      </c>
    </row>
    <row r="141" spans="1:7" ht="12" hidden="1">
      <c r="A141" s="351"/>
      <c r="B141" s="339"/>
      <c r="C141" s="349" t="s">
        <v>280</v>
      </c>
      <c r="D141" s="345" t="s">
        <v>281</v>
      </c>
      <c r="E141" s="346">
        <v>0</v>
      </c>
      <c r="F141" s="346">
        <v>0</v>
      </c>
      <c r="G141" s="324">
        <v>0</v>
      </c>
    </row>
    <row r="142" spans="1:7" ht="12" hidden="1">
      <c r="A142" s="348"/>
      <c r="B142" s="383"/>
      <c r="C142" s="349" t="s">
        <v>315</v>
      </c>
      <c r="D142" s="345" t="s">
        <v>291</v>
      </c>
      <c r="E142" s="346">
        <v>0</v>
      </c>
      <c r="F142" s="346">
        <v>0</v>
      </c>
      <c r="G142" s="324">
        <v>0</v>
      </c>
    </row>
    <row r="143" spans="1:7" ht="12" hidden="1">
      <c r="A143" s="334"/>
      <c r="B143" s="384"/>
      <c r="C143" s="349" t="s">
        <v>316</v>
      </c>
      <c r="D143" s="345" t="s">
        <v>293</v>
      </c>
      <c r="E143" s="346">
        <v>0</v>
      </c>
      <c r="F143" s="346">
        <v>0</v>
      </c>
      <c r="G143" s="324">
        <v>0</v>
      </c>
    </row>
    <row r="144" spans="1:7" ht="18" customHeight="1" hidden="1">
      <c r="A144" s="347"/>
      <c r="B144" s="348"/>
      <c r="C144" s="344"/>
      <c r="D144" s="346"/>
      <c r="E144" s="346"/>
      <c r="F144" s="346"/>
      <c r="G144" s="324"/>
    </row>
    <row r="145" spans="1:7" ht="20.25" customHeight="1" hidden="1">
      <c r="A145" s="347"/>
      <c r="B145" s="348"/>
      <c r="C145" s="344"/>
      <c r="D145" s="346"/>
      <c r="E145" s="346"/>
      <c r="F145" s="346"/>
      <c r="G145" s="324"/>
    </row>
    <row r="146" spans="1:7" ht="21" customHeight="1" hidden="1">
      <c r="A146" s="347"/>
      <c r="B146" s="348"/>
      <c r="C146" s="344"/>
      <c r="D146" s="346"/>
      <c r="E146" s="346"/>
      <c r="F146" s="346"/>
      <c r="G146" s="324"/>
    </row>
    <row r="147" spans="1:7" ht="21" customHeight="1" hidden="1">
      <c r="A147" s="347"/>
      <c r="B147" s="348"/>
      <c r="C147" s="344"/>
      <c r="D147" s="346"/>
      <c r="E147" s="346"/>
      <c r="F147" s="346"/>
      <c r="G147" s="324"/>
    </row>
    <row r="148" spans="1:7" ht="19.5" customHeight="1" hidden="1">
      <c r="A148" s="347"/>
      <c r="B148" s="348"/>
      <c r="C148" s="344"/>
      <c r="D148" s="346"/>
      <c r="E148" s="346"/>
      <c r="F148" s="346"/>
      <c r="G148" s="324"/>
    </row>
    <row r="149" spans="1:7" ht="20.25" customHeight="1" hidden="1">
      <c r="A149" s="347"/>
      <c r="B149" s="348"/>
      <c r="C149" s="368"/>
      <c r="D149" s="369"/>
      <c r="E149" s="369"/>
      <c r="F149" s="369"/>
      <c r="G149" s="327"/>
    </row>
    <row r="150" spans="1:7" ht="21" customHeight="1" thickBot="1">
      <c r="A150" s="620" t="s">
        <v>354</v>
      </c>
      <c r="B150" s="621"/>
      <c r="C150" s="621"/>
      <c r="D150" s="622"/>
      <c r="E150" s="385">
        <f>E16+E33+E41+E44+E46+E57+E59+E70+E99+E128+E130+E132</f>
        <v>2919769</v>
      </c>
      <c r="F150" s="385">
        <f>F16+F33+F41+F44+F46+F57+F59+F70+F99+F128+F130+F132</f>
        <v>2919769</v>
      </c>
      <c r="G150" s="385">
        <f>G10</f>
        <v>138000</v>
      </c>
    </row>
    <row r="151" spans="5:7" ht="24.75" customHeight="1">
      <c r="E151" s="127"/>
      <c r="F151" s="619" t="s">
        <v>668</v>
      </c>
      <c r="G151" s="619"/>
    </row>
    <row r="152" spans="5:7" ht="12.75">
      <c r="E152" s="127"/>
      <c r="F152" s="615" t="s">
        <v>669</v>
      </c>
      <c r="G152" s="615"/>
    </row>
  </sheetData>
  <mergeCells count="22">
    <mergeCell ref="F151:G151"/>
    <mergeCell ref="A150:D150"/>
    <mergeCell ref="A7:C7"/>
    <mergeCell ref="E7:E8"/>
    <mergeCell ref="F152:G152"/>
    <mergeCell ref="A34:A40"/>
    <mergeCell ref="B34:B40"/>
    <mergeCell ref="A47:A56"/>
    <mergeCell ref="B47:B56"/>
    <mergeCell ref="A60:A69"/>
    <mergeCell ref="B60:B69"/>
    <mergeCell ref="A71:A77"/>
    <mergeCell ref="B71:B77"/>
    <mergeCell ref="A105:A126"/>
    <mergeCell ref="E1:G1"/>
    <mergeCell ref="A5:G5"/>
    <mergeCell ref="A100:A104"/>
    <mergeCell ref="B100:B126"/>
    <mergeCell ref="B15:F15"/>
    <mergeCell ref="G7:G8"/>
    <mergeCell ref="D7:D8"/>
    <mergeCell ref="F7:F8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scale="89" r:id="rId1"/>
  <headerFooter alignWithMargins="0"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33"/>
  <sheetViews>
    <sheetView workbookViewId="0" topLeftCell="A1">
      <selection activeCell="E2" sqref="E2"/>
    </sheetView>
  </sheetViews>
  <sheetFormatPr defaultColWidth="9.00390625" defaultRowHeight="12.75"/>
  <cols>
    <col min="1" max="1" width="6.875" style="312" customWidth="1"/>
    <col min="2" max="2" width="8.75390625" style="312" customWidth="1"/>
    <col min="3" max="3" width="6.25390625" style="312" customWidth="1"/>
    <col min="4" max="4" width="31.625" style="312" customWidth="1"/>
    <col min="5" max="5" width="16.375" style="312" customWidth="1"/>
    <col min="6" max="6" width="16.875" style="312" customWidth="1"/>
    <col min="7" max="7" width="9.625" style="312" bestFit="1" customWidth="1"/>
    <col min="8" max="16384" width="9.125" style="312" customWidth="1"/>
  </cols>
  <sheetData>
    <row r="1" spans="4:6" ht="39" customHeight="1">
      <c r="D1" s="386"/>
      <c r="E1" s="627" t="s">
        <v>765</v>
      </c>
      <c r="F1" s="627"/>
    </row>
    <row r="2" spans="5:6" ht="12">
      <c r="E2" s="386"/>
      <c r="F2" s="386"/>
    </row>
    <row r="3" spans="1:6" ht="12.75" thickBot="1">
      <c r="A3" s="632" t="s">
        <v>670</v>
      </c>
      <c r="B3" s="632"/>
      <c r="C3" s="632"/>
      <c r="D3" s="632"/>
      <c r="E3" s="632"/>
      <c r="F3" s="632"/>
    </row>
    <row r="4" spans="1:6" ht="12.75" thickBot="1">
      <c r="A4" s="633" t="s">
        <v>267</v>
      </c>
      <c r="B4" s="634"/>
      <c r="C4" s="635"/>
      <c r="D4" s="636" t="s">
        <v>623</v>
      </c>
      <c r="E4" s="638" t="s">
        <v>671</v>
      </c>
      <c r="F4" s="640" t="s">
        <v>625</v>
      </c>
    </row>
    <row r="5" spans="1:6" ht="12.75" thickBot="1">
      <c r="A5" s="387" t="s">
        <v>268</v>
      </c>
      <c r="B5" s="388" t="s">
        <v>269</v>
      </c>
      <c r="C5" s="387" t="s">
        <v>270</v>
      </c>
      <c r="D5" s="637"/>
      <c r="E5" s="639"/>
      <c r="F5" s="641"/>
    </row>
    <row r="6" spans="1:6" ht="12">
      <c r="A6" s="389">
        <v>1</v>
      </c>
      <c r="B6" s="390">
        <v>2</v>
      </c>
      <c r="C6" s="390">
        <v>3</v>
      </c>
      <c r="D6" s="391">
        <v>4</v>
      </c>
      <c r="E6" s="390">
        <v>5</v>
      </c>
      <c r="F6" s="392">
        <v>6</v>
      </c>
    </row>
    <row r="7" spans="1:6" ht="24" hidden="1">
      <c r="A7" s="393"/>
      <c r="B7" s="394"/>
      <c r="C7" s="395">
        <v>2830</v>
      </c>
      <c r="D7" s="396" t="s">
        <v>672</v>
      </c>
      <c r="E7" s="397">
        <v>0</v>
      </c>
      <c r="F7" s="398">
        <v>0</v>
      </c>
    </row>
    <row r="8" spans="1:6" ht="16.5" customHeight="1">
      <c r="A8" s="322">
        <v>852</v>
      </c>
      <c r="B8" s="322">
        <v>85202</v>
      </c>
      <c r="C8" s="322">
        <v>2130</v>
      </c>
      <c r="D8" s="399" t="s">
        <v>360</v>
      </c>
      <c r="E8" s="400">
        <v>594000</v>
      </c>
      <c r="F8" s="401">
        <f>F9+F10+F11+F13+F12+F14+F15+F16+F17+F18+F19+F20+F21+F22+F23+F24+F25</f>
        <v>656600</v>
      </c>
    </row>
    <row r="9" spans="1:6" ht="12">
      <c r="A9" s="642"/>
      <c r="B9" s="642"/>
      <c r="C9" s="402">
        <v>4010</v>
      </c>
      <c r="D9" s="396" t="s">
        <v>635</v>
      </c>
      <c r="E9" s="397">
        <v>0</v>
      </c>
      <c r="F9" s="398">
        <v>394926</v>
      </c>
    </row>
    <row r="10" spans="1:6" ht="12">
      <c r="A10" s="643"/>
      <c r="B10" s="643"/>
      <c r="C10" s="402">
        <v>4040</v>
      </c>
      <c r="D10" s="396" t="s">
        <v>650</v>
      </c>
      <c r="E10" s="397">
        <v>0</v>
      </c>
      <c r="F10" s="398">
        <v>28398</v>
      </c>
    </row>
    <row r="11" spans="1:6" ht="12">
      <c r="A11" s="643"/>
      <c r="B11" s="643"/>
      <c r="C11" s="403">
        <v>4110</v>
      </c>
      <c r="D11" s="396" t="s">
        <v>313</v>
      </c>
      <c r="E11" s="397">
        <v>0</v>
      </c>
      <c r="F11" s="398">
        <v>67547</v>
      </c>
    </row>
    <row r="12" spans="1:6" ht="12">
      <c r="A12" s="643"/>
      <c r="B12" s="643"/>
      <c r="C12" s="403">
        <v>4120</v>
      </c>
      <c r="D12" s="396" t="s">
        <v>287</v>
      </c>
      <c r="E12" s="397">
        <v>0</v>
      </c>
      <c r="F12" s="398">
        <v>7361</v>
      </c>
    </row>
    <row r="13" spans="1:6" ht="12" customHeight="1" hidden="1">
      <c r="A13" s="643"/>
      <c r="B13" s="643"/>
      <c r="C13" s="402">
        <v>3020</v>
      </c>
      <c r="D13" s="396" t="s">
        <v>357</v>
      </c>
      <c r="E13" s="397">
        <v>0</v>
      </c>
      <c r="F13" s="398">
        <v>0</v>
      </c>
    </row>
    <row r="14" spans="1:6" ht="12" customHeight="1" hidden="1">
      <c r="A14" s="643"/>
      <c r="B14" s="643"/>
      <c r="C14" s="402">
        <v>3030</v>
      </c>
      <c r="D14" s="396" t="s">
        <v>349</v>
      </c>
      <c r="E14" s="397">
        <v>0</v>
      </c>
      <c r="F14" s="398">
        <v>0</v>
      </c>
    </row>
    <row r="15" spans="1:6" ht="12">
      <c r="A15" s="643"/>
      <c r="B15" s="643"/>
      <c r="C15" s="402">
        <v>4410</v>
      </c>
      <c r="D15" s="396" t="s">
        <v>291</v>
      </c>
      <c r="E15" s="397">
        <v>0</v>
      </c>
      <c r="F15" s="398">
        <v>600</v>
      </c>
    </row>
    <row r="16" spans="1:6" ht="12">
      <c r="A16" s="643"/>
      <c r="B16" s="643"/>
      <c r="C16" s="402">
        <v>4210</v>
      </c>
      <c r="D16" s="396" t="s">
        <v>288</v>
      </c>
      <c r="E16" s="397">
        <v>0</v>
      </c>
      <c r="F16" s="398">
        <v>78600</v>
      </c>
    </row>
    <row r="17" spans="1:6" ht="12">
      <c r="A17" s="643"/>
      <c r="B17" s="643"/>
      <c r="C17" s="404">
        <v>4220</v>
      </c>
      <c r="D17" s="405" t="s">
        <v>358</v>
      </c>
      <c r="E17" s="406">
        <v>0</v>
      </c>
      <c r="F17" s="407">
        <v>7877</v>
      </c>
    </row>
    <row r="18" spans="1:6" ht="12">
      <c r="A18" s="643"/>
      <c r="B18" s="643"/>
      <c r="C18" s="324">
        <v>4230</v>
      </c>
      <c r="D18" s="396" t="s">
        <v>359</v>
      </c>
      <c r="E18" s="397">
        <v>0</v>
      </c>
      <c r="F18" s="398">
        <v>3805</v>
      </c>
    </row>
    <row r="19" spans="1:6" ht="12">
      <c r="A19" s="643"/>
      <c r="B19" s="643"/>
      <c r="C19" s="324">
        <v>4260</v>
      </c>
      <c r="D19" s="396" t="s">
        <v>289</v>
      </c>
      <c r="E19" s="397">
        <v>0</v>
      </c>
      <c r="F19" s="398">
        <v>27902</v>
      </c>
    </row>
    <row r="20" spans="1:6" ht="12" customHeight="1" hidden="1">
      <c r="A20" s="643"/>
      <c r="B20" s="643"/>
      <c r="C20" s="408">
        <v>4270</v>
      </c>
      <c r="D20" s="409" t="s">
        <v>290</v>
      </c>
      <c r="E20" s="410">
        <v>0</v>
      </c>
      <c r="F20" s="411">
        <v>0</v>
      </c>
    </row>
    <row r="21" spans="1:6" ht="12">
      <c r="A21" s="643"/>
      <c r="B21" s="643"/>
      <c r="C21" s="402">
        <v>4300</v>
      </c>
      <c r="D21" s="396" t="s">
        <v>281</v>
      </c>
      <c r="E21" s="397">
        <v>0</v>
      </c>
      <c r="F21" s="398">
        <v>23494</v>
      </c>
    </row>
    <row r="22" spans="1:6" ht="12">
      <c r="A22" s="643"/>
      <c r="B22" s="643"/>
      <c r="C22" s="402">
        <v>4430</v>
      </c>
      <c r="D22" s="396" t="s">
        <v>292</v>
      </c>
      <c r="E22" s="397">
        <v>0</v>
      </c>
      <c r="F22" s="398">
        <v>0</v>
      </c>
    </row>
    <row r="23" spans="1:6" ht="12">
      <c r="A23" s="643"/>
      <c r="B23" s="643"/>
      <c r="C23" s="402">
        <v>4440</v>
      </c>
      <c r="D23" s="396" t="s">
        <v>293</v>
      </c>
      <c r="E23" s="397">
        <v>0</v>
      </c>
      <c r="F23" s="398">
        <v>14350</v>
      </c>
    </row>
    <row r="24" spans="1:6" ht="12">
      <c r="A24" s="643"/>
      <c r="B24" s="643"/>
      <c r="C24" s="402">
        <v>4480</v>
      </c>
      <c r="D24" s="396" t="s">
        <v>301</v>
      </c>
      <c r="E24" s="397">
        <v>0</v>
      </c>
      <c r="F24" s="398">
        <v>1313</v>
      </c>
    </row>
    <row r="25" spans="1:6" ht="12">
      <c r="A25" s="644"/>
      <c r="B25" s="644"/>
      <c r="C25" s="402">
        <v>4520</v>
      </c>
      <c r="D25" s="396" t="s">
        <v>661</v>
      </c>
      <c r="E25" s="397">
        <v>0</v>
      </c>
      <c r="F25" s="398">
        <v>427</v>
      </c>
    </row>
    <row r="26" spans="1:6" ht="18.75" customHeight="1">
      <c r="A26" s="629" t="s">
        <v>673</v>
      </c>
      <c r="B26" s="630"/>
      <c r="C26" s="630"/>
      <c r="D26" s="631"/>
      <c r="E26" s="412">
        <f>E8</f>
        <v>594000</v>
      </c>
      <c r="F26" s="412">
        <f>F8</f>
        <v>656600</v>
      </c>
    </row>
    <row r="27" ht="12">
      <c r="C27" s="413"/>
    </row>
    <row r="28" ht="12">
      <c r="C28" s="413"/>
    </row>
    <row r="29" spans="1:6" ht="38.25" customHeight="1">
      <c r="A29" s="628" t="s">
        <v>674</v>
      </c>
      <c r="B29" s="628"/>
      <c r="C29" s="628"/>
      <c r="D29" s="628"/>
      <c r="E29" s="628"/>
      <c r="F29" s="628"/>
    </row>
    <row r="30" ht="12">
      <c r="C30" s="413"/>
    </row>
    <row r="31" ht="12">
      <c r="C31" s="413"/>
    </row>
    <row r="32" ht="12">
      <c r="C32" s="413"/>
    </row>
    <row r="33" ht="12">
      <c r="C33" s="413"/>
    </row>
  </sheetData>
  <mergeCells count="10">
    <mergeCell ref="E1:F1"/>
    <mergeCell ref="A29:F29"/>
    <mergeCell ref="A26:D26"/>
    <mergeCell ref="A3:F3"/>
    <mergeCell ref="A4:C4"/>
    <mergeCell ref="D4:D5"/>
    <mergeCell ref="E4:E5"/>
    <mergeCell ref="F4:F5"/>
    <mergeCell ref="A9:A25"/>
    <mergeCell ref="B9:B2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62"/>
  <sheetViews>
    <sheetView workbookViewId="0" topLeftCell="A1">
      <selection activeCell="A2" sqref="A2:F2"/>
    </sheetView>
  </sheetViews>
  <sheetFormatPr defaultColWidth="9.00390625" defaultRowHeight="12.75"/>
  <cols>
    <col min="1" max="1" width="6.375" style="0" customWidth="1"/>
    <col min="2" max="2" width="9.00390625" style="0" customWidth="1"/>
    <col min="3" max="3" width="8.875" style="0" customWidth="1"/>
    <col min="4" max="4" width="28.125" style="0" customWidth="1"/>
    <col min="5" max="5" width="16.625" style="0" customWidth="1"/>
    <col min="6" max="6" width="18.125" style="0" customWidth="1"/>
  </cols>
  <sheetData>
    <row r="1" spans="3:6" ht="15" customHeight="1">
      <c r="C1" s="646" t="s">
        <v>766</v>
      </c>
      <c r="D1" s="647"/>
      <c r="E1" s="647"/>
      <c r="F1" s="648"/>
    </row>
    <row r="2" spans="1:6" ht="22.5" customHeight="1">
      <c r="A2" s="649" t="s">
        <v>675</v>
      </c>
      <c r="B2" s="649"/>
      <c r="C2" s="649"/>
      <c r="D2" s="649"/>
      <c r="E2" s="649"/>
      <c r="F2" s="649"/>
    </row>
    <row r="3" spans="1:6" ht="12.75" customHeight="1">
      <c r="A3" s="650" t="s">
        <v>267</v>
      </c>
      <c r="B3" s="650"/>
      <c r="C3" s="650"/>
      <c r="D3" s="654" t="s">
        <v>623</v>
      </c>
      <c r="E3" s="654" t="s">
        <v>671</v>
      </c>
      <c r="F3" s="654" t="s">
        <v>625</v>
      </c>
    </row>
    <row r="4" spans="1:6" ht="12" customHeight="1">
      <c r="A4" s="1" t="s">
        <v>268</v>
      </c>
      <c r="B4" s="1" t="s">
        <v>269</v>
      </c>
      <c r="C4" s="1" t="s">
        <v>270</v>
      </c>
      <c r="D4" s="654"/>
      <c r="E4" s="654"/>
      <c r="F4" s="654"/>
    </row>
    <row r="5" spans="1:6" ht="11.25" customHeight="1">
      <c r="A5" s="416">
        <v>1</v>
      </c>
      <c r="B5" s="416">
        <v>2</v>
      </c>
      <c r="C5" s="416">
        <v>3</v>
      </c>
      <c r="D5" s="416">
        <v>4</v>
      </c>
      <c r="E5" s="416">
        <v>5</v>
      </c>
      <c r="F5" s="416">
        <v>6</v>
      </c>
    </row>
    <row r="6" spans="1:6" ht="12" customHeight="1">
      <c r="A6" s="194" t="s">
        <v>272</v>
      </c>
      <c r="B6" s="194" t="s">
        <v>366</v>
      </c>
      <c r="C6" s="417">
        <v>2310</v>
      </c>
      <c r="D6" s="76" t="s">
        <v>363</v>
      </c>
      <c r="E6" s="417">
        <f>E8</f>
        <v>0</v>
      </c>
      <c r="F6" s="417">
        <f>F8</f>
        <v>1500</v>
      </c>
    </row>
    <row r="7" spans="1:6" ht="12.75" customHeight="1">
      <c r="A7" s="2"/>
      <c r="B7" s="2"/>
      <c r="C7" s="2"/>
      <c r="D7" s="310" t="s">
        <v>361</v>
      </c>
      <c r="E7" s="2"/>
      <c r="F7" s="2"/>
    </row>
    <row r="8" spans="1:6" ht="11.25" customHeight="1">
      <c r="A8" s="2"/>
      <c r="B8" s="2"/>
      <c r="C8" s="2"/>
      <c r="D8" s="3" t="s">
        <v>676</v>
      </c>
      <c r="E8" s="2">
        <v>0</v>
      </c>
      <c r="F8" s="318">
        <v>1500</v>
      </c>
    </row>
    <row r="9" spans="1:6" ht="12" customHeight="1">
      <c r="A9" s="417">
        <v>600</v>
      </c>
      <c r="B9" s="417">
        <v>60014</v>
      </c>
      <c r="C9" s="417">
        <v>2310</v>
      </c>
      <c r="D9" s="417" t="s">
        <v>677</v>
      </c>
      <c r="E9" s="417">
        <f>E13+E14+E15+E16+E17</f>
        <v>239108</v>
      </c>
      <c r="F9" s="417">
        <f>F12</f>
        <v>50000</v>
      </c>
    </row>
    <row r="10" spans="1:6" ht="9.75" customHeight="1">
      <c r="A10" s="2"/>
      <c r="B10" s="2"/>
      <c r="C10" s="2"/>
      <c r="D10" s="310" t="s">
        <v>361</v>
      </c>
      <c r="E10" s="2"/>
      <c r="F10" s="2"/>
    </row>
    <row r="11" spans="1:6" ht="15" customHeight="1" hidden="1">
      <c r="A11" s="2"/>
      <c r="B11" s="2"/>
      <c r="C11" s="2"/>
      <c r="D11" s="3" t="s">
        <v>678</v>
      </c>
      <c r="E11" s="2">
        <v>0</v>
      </c>
      <c r="F11" s="2">
        <v>0</v>
      </c>
    </row>
    <row r="12" spans="1:6" ht="13.5" customHeight="1">
      <c r="A12" s="3"/>
      <c r="B12" s="526"/>
      <c r="C12" s="395">
        <v>2310</v>
      </c>
      <c r="D12" s="526" t="s">
        <v>682</v>
      </c>
      <c r="E12" s="527">
        <v>0</v>
      </c>
      <c r="F12" s="395">
        <v>50000</v>
      </c>
    </row>
    <row r="13" spans="1:6" ht="12.75" customHeight="1">
      <c r="A13" s="3"/>
      <c r="B13" s="526"/>
      <c r="C13" s="395">
        <v>6610</v>
      </c>
      <c r="D13" s="526" t="s">
        <v>684</v>
      </c>
      <c r="E13" s="395">
        <v>100132</v>
      </c>
      <c r="F13" s="527">
        <v>0</v>
      </c>
    </row>
    <row r="14" spans="1:6" ht="13.5" customHeight="1">
      <c r="A14" s="3"/>
      <c r="B14" s="526"/>
      <c r="C14" s="395">
        <v>6619</v>
      </c>
      <c r="D14" s="526" t="s">
        <v>683</v>
      </c>
      <c r="E14" s="395">
        <v>50000</v>
      </c>
      <c r="F14" s="527">
        <v>0</v>
      </c>
    </row>
    <row r="15" spans="1:6" ht="11.25" customHeight="1">
      <c r="A15" s="2"/>
      <c r="B15" s="526"/>
      <c r="C15" s="395">
        <v>6610</v>
      </c>
      <c r="D15" s="526" t="s">
        <v>683</v>
      </c>
      <c r="E15" s="395">
        <v>40000</v>
      </c>
      <c r="F15" s="527">
        <v>0</v>
      </c>
    </row>
    <row r="16" spans="1:6" ht="12" customHeight="1">
      <c r="A16" s="3"/>
      <c r="B16" s="526"/>
      <c r="C16" s="395">
        <v>6610</v>
      </c>
      <c r="D16" s="526" t="s">
        <v>682</v>
      </c>
      <c r="E16" s="395">
        <v>18976</v>
      </c>
      <c r="F16" s="527">
        <v>0</v>
      </c>
    </row>
    <row r="17" spans="1:6" ht="12" customHeight="1">
      <c r="A17" s="3"/>
      <c r="B17" s="526"/>
      <c r="C17" s="395">
        <v>6619</v>
      </c>
      <c r="D17" s="526" t="s">
        <v>682</v>
      </c>
      <c r="E17" s="395">
        <v>30000</v>
      </c>
      <c r="F17" s="527">
        <v>0</v>
      </c>
    </row>
    <row r="18" spans="1:6" ht="14.25" customHeight="1">
      <c r="A18" s="417">
        <v>750</v>
      </c>
      <c r="B18" s="417">
        <v>75018</v>
      </c>
      <c r="C18" s="417">
        <v>2330</v>
      </c>
      <c r="D18" s="76" t="s">
        <v>362</v>
      </c>
      <c r="E18" s="417">
        <f>E20</f>
        <v>0</v>
      </c>
      <c r="F18" s="417">
        <f>F20</f>
        <v>2720</v>
      </c>
    </row>
    <row r="19" spans="1:6" ht="9.75" customHeight="1">
      <c r="A19" s="2"/>
      <c r="B19" s="2"/>
      <c r="C19" s="2"/>
      <c r="D19" s="310" t="s">
        <v>361</v>
      </c>
      <c r="E19" s="2"/>
      <c r="F19" s="2"/>
    </row>
    <row r="20" spans="1:6" ht="15" customHeight="1">
      <c r="A20" s="2"/>
      <c r="B20" s="2"/>
      <c r="C20" s="318">
        <v>2330</v>
      </c>
      <c r="D20" s="418" t="s">
        <v>681</v>
      </c>
      <c r="E20" s="2">
        <v>0</v>
      </c>
      <c r="F20" s="318">
        <v>2720</v>
      </c>
    </row>
    <row r="21" spans="1:6" ht="15" customHeight="1">
      <c r="A21" s="417">
        <v>750</v>
      </c>
      <c r="B21" s="417">
        <v>75075</v>
      </c>
      <c r="C21" s="417">
        <v>2310</v>
      </c>
      <c r="D21" s="529" t="s">
        <v>753</v>
      </c>
      <c r="E21" s="417">
        <f>E23</f>
        <v>0</v>
      </c>
      <c r="F21" s="417">
        <f>F23</f>
        <v>2000</v>
      </c>
    </row>
    <row r="22" spans="1:6" ht="9.75" customHeight="1">
      <c r="A22" s="2"/>
      <c r="B22" s="2"/>
      <c r="C22" s="2"/>
      <c r="D22" s="530" t="s">
        <v>361</v>
      </c>
      <c r="E22" s="2"/>
      <c r="F22" s="2"/>
    </row>
    <row r="23" spans="1:6" ht="14.25" customHeight="1">
      <c r="A23" s="2"/>
      <c r="B23" s="2"/>
      <c r="C23" s="318">
        <v>2310</v>
      </c>
      <c r="D23" s="526" t="s">
        <v>682</v>
      </c>
      <c r="E23" s="2">
        <v>0</v>
      </c>
      <c r="F23" s="318">
        <v>2000</v>
      </c>
    </row>
    <row r="24" spans="1:6" ht="24" customHeight="1">
      <c r="A24" s="77">
        <v>754</v>
      </c>
      <c r="B24" s="77">
        <v>75411</v>
      </c>
      <c r="C24" s="77">
        <v>2310</v>
      </c>
      <c r="D24" s="419" t="s">
        <v>364</v>
      </c>
      <c r="E24" s="77">
        <f>E27+E30+E29+E26</f>
        <v>23500</v>
      </c>
      <c r="F24" s="77">
        <f>F27+F30+F29+F26</f>
        <v>0</v>
      </c>
    </row>
    <row r="25" spans="1:6" ht="9" customHeight="1">
      <c r="A25" s="2"/>
      <c r="B25" s="2"/>
      <c r="C25" s="2"/>
      <c r="D25" s="310" t="s">
        <v>361</v>
      </c>
      <c r="E25" s="420"/>
      <c r="F25" s="2"/>
    </row>
    <row r="26" spans="1:6" ht="11.25" customHeight="1">
      <c r="A26" s="2"/>
      <c r="B26" s="2"/>
      <c r="C26" s="318">
        <v>2310</v>
      </c>
      <c r="D26" s="3" t="s">
        <v>682</v>
      </c>
      <c r="E26" s="318">
        <v>5000</v>
      </c>
      <c r="F26" s="420">
        <v>0</v>
      </c>
    </row>
    <row r="27" spans="1:6" ht="12" customHeight="1">
      <c r="A27" s="2"/>
      <c r="B27" s="2"/>
      <c r="C27" s="318">
        <v>2310</v>
      </c>
      <c r="D27" s="3" t="s">
        <v>683</v>
      </c>
      <c r="E27" s="318">
        <v>15000</v>
      </c>
      <c r="F27" s="2">
        <v>0</v>
      </c>
    </row>
    <row r="28" spans="1:6" ht="13.5" customHeight="1">
      <c r="A28" s="2"/>
      <c r="B28" s="2"/>
      <c r="C28" s="318">
        <v>2310</v>
      </c>
      <c r="D28" s="3" t="s">
        <v>676</v>
      </c>
      <c r="E28" s="318">
        <v>2500</v>
      </c>
      <c r="F28" s="2"/>
    </row>
    <row r="29" spans="1:6" ht="12" customHeight="1">
      <c r="A29" s="2"/>
      <c r="B29" s="2"/>
      <c r="C29" s="318">
        <v>2310</v>
      </c>
      <c r="D29" s="3" t="s">
        <v>684</v>
      </c>
      <c r="E29" s="318">
        <v>1000</v>
      </c>
      <c r="F29" s="2">
        <v>0</v>
      </c>
    </row>
    <row r="30" spans="1:6" ht="12.75" customHeight="1" hidden="1">
      <c r="A30" s="2"/>
      <c r="B30" s="2"/>
      <c r="C30" s="2">
        <v>2310</v>
      </c>
      <c r="D30" s="3" t="s">
        <v>685</v>
      </c>
      <c r="E30" s="2">
        <v>2500</v>
      </c>
      <c r="F30" s="2">
        <v>0</v>
      </c>
    </row>
    <row r="31" spans="1:6" ht="16.5" customHeight="1" hidden="1">
      <c r="A31" s="417">
        <v>600</v>
      </c>
      <c r="B31" s="417">
        <v>60014</v>
      </c>
      <c r="C31" s="417">
        <v>6610</v>
      </c>
      <c r="D31" s="417" t="s">
        <v>677</v>
      </c>
      <c r="E31" s="417">
        <f>E33+E34+E35+E36</f>
        <v>176435</v>
      </c>
      <c r="F31" s="417">
        <f>F33+F34+F35+F36</f>
        <v>0</v>
      </c>
    </row>
    <row r="32" spans="1:6" ht="9.75" customHeight="1" hidden="1">
      <c r="A32" s="2"/>
      <c r="B32" s="2"/>
      <c r="C32" s="2"/>
      <c r="D32" s="310" t="s">
        <v>361</v>
      </c>
      <c r="E32" s="2"/>
      <c r="F32" s="2"/>
    </row>
    <row r="33" spans="1:6" ht="13.5" customHeight="1" hidden="1">
      <c r="A33" s="3"/>
      <c r="B33" s="3"/>
      <c r="C33" s="2">
        <v>6610</v>
      </c>
      <c r="D33" s="3" t="s">
        <v>682</v>
      </c>
      <c r="E33" s="2">
        <v>20000</v>
      </c>
      <c r="F33" s="2">
        <v>0</v>
      </c>
    </row>
    <row r="34" spans="1:6" ht="13.5" customHeight="1" hidden="1">
      <c r="A34" s="3"/>
      <c r="B34" s="3"/>
      <c r="C34" s="2">
        <v>6619</v>
      </c>
      <c r="D34" s="3" t="s">
        <v>682</v>
      </c>
      <c r="E34" s="2">
        <v>66435</v>
      </c>
      <c r="F34" s="2">
        <v>0</v>
      </c>
    </row>
    <row r="35" spans="1:6" ht="13.5" customHeight="1" hidden="1">
      <c r="A35" s="3"/>
      <c r="B35" s="3"/>
      <c r="C35" s="2">
        <v>6610</v>
      </c>
      <c r="D35" s="3" t="s">
        <v>683</v>
      </c>
      <c r="E35" s="2">
        <v>40000</v>
      </c>
      <c r="F35" s="2">
        <v>0</v>
      </c>
    </row>
    <row r="36" spans="1:6" ht="13.5" customHeight="1" hidden="1">
      <c r="A36" s="3"/>
      <c r="B36" s="3"/>
      <c r="C36" s="2">
        <v>6619</v>
      </c>
      <c r="D36" s="3" t="s">
        <v>683</v>
      </c>
      <c r="E36" s="2">
        <v>50000</v>
      </c>
      <c r="F36" s="2">
        <v>0</v>
      </c>
    </row>
    <row r="37" spans="1:6" ht="15" customHeight="1" hidden="1">
      <c r="A37" s="421">
        <v>600</v>
      </c>
      <c r="B37" s="421">
        <v>60014</v>
      </c>
      <c r="C37" s="1">
        <v>663</v>
      </c>
      <c r="D37" s="1" t="s">
        <v>677</v>
      </c>
      <c r="E37" s="1">
        <f>E39</f>
        <v>0</v>
      </c>
      <c r="F37" s="1">
        <f>F39</f>
        <v>0</v>
      </c>
    </row>
    <row r="38" spans="1:6" ht="12" customHeight="1" hidden="1">
      <c r="A38" s="3"/>
      <c r="B38" s="3"/>
      <c r="C38" s="2"/>
      <c r="D38" s="310" t="s">
        <v>361</v>
      </c>
      <c r="E38" s="2"/>
      <c r="F38" s="2"/>
    </row>
    <row r="39" spans="1:6" ht="15" customHeight="1" hidden="1">
      <c r="A39" s="3"/>
      <c r="B39" s="3"/>
      <c r="C39" s="2"/>
      <c r="D39" s="3" t="s">
        <v>686</v>
      </c>
      <c r="E39" s="2">
        <v>0</v>
      </c>
      <c r="F39" s="2">
        <v>0</v>
      </c>
    </row>
    <row r="40" spans="1:6" ht="15" customHeight="1" hidden="1">
      <c r="A40" s="421">
        <v>851</v>
      </c>
      <c r="B40" s="421">
        <v>85111</v>
      </c>
      <c r="C40" s="1">
        <v>231</v>
      </c>
      <c r="D40" s="421" t="s">
        <v>365</v>
      </c>
      <c r="E40" s="1">
        <f>E42+E43</f>
        <v>124000</v>
      </c>
      <c r="F40" s="1">
        <f>F42</f>
        <v>0</v>
      </c>
    </row>
    <row r="41" spans="1:6" ht="9.75" customHeight="1" hidden="1">
      <c r="A41" s="3"/>
      <c r="B41" s="3"/>
      <c r="C41" s="2"/>
      <c r="D41" s="310" t="s">
        <v>361</v>
      </c>
      <c r="E41" s="2"/>
      <c r="F41" s="2"/>
    </row>
    <row r="42" spans="1:6" ht="15" customHeight="1" hidden="1">
      <c r="A42" s="3"/>
      <c r="B42" s="3"/>
      <c r="C42" s="2"/>
      <c r="D42" s="3" t="s">
        <v>687</v>
      </c>
      <c r="E42" s="2">
        <v>100000</v>
      </c>
      <c r="F42" s="2">
        <v>0</v>
      </c>
    </row>
    <row r="43" spans="1:6" ht="15" customHeight="1" hidden="1">
      <c r="A43" s="3"/>
      <c r="B43" s="3"/>
      <c r="C43" s="2"/>
      <c r="D43" s="3" t="s">
        <v>688</v>
      </c>
      <c r="E43" s="2">
        <v>24000</v>
      </c>
      <c r="F43" s="2">
        <v>0</v>
      </c>
    </row>
    <row r="44" spans="1:6" ht="15" customHeight="1" hidden="1">
      <c r="A44" s="421">
        <v>600</v>
      </c>
      <c r="B44" s="421">
        <v>60014</v>
      </c>
      <c r="C44" s="1">
        <v>6610</v>
      </c>
      <c r="D44" s="1" t="s">
        <v>677</v>
      </c>
      <c r="E44" s="2">
        <f>E46</f>
        <v>0</v>
      </c>
      <c r="F44" s="1">
        <f>F46</f>
        <v>0</v>
      </c>
    </row>
    <row r="45" spans="1:6" ht="11.25" customHeight="1" hidden="1">
      <c r="A45" s="3"/>
      <c r="B45" s="3"/>
      <c r="C45" s="2"/>
      <c r="D45" s="310" t="s">
        <v>361</v>
      </c>
      <c r="E45" s="2"/>
      <c r="F45" s="2"/>
    </row>
    <row r="46" spans="1:6" ht="15" customHeight="1" hidden="1">
      <c r="A46" s="3"/>
      <c r="B46" s="3"/>
      <c r="C46" s="2"/>
      <c r="D46" s="3" t="s">
        <v>687</v>
      </c>
      <c r="E46" s="2">
        <v>0</v>
      </c>
      <c r="F46" s="2">
        <v>0</v>
      </c>
    </row>
    <row r="47" spans="1:6" ht="15.75" customHeight="1" hidden="1">
      <c r="A47" s="1">
        <v>630</v>
      </c>
      <c r="B47" s="1">
        <v>63001</v>
      </c>
      <c r="C47" s="1">
        <v>6620</v>
      </c>
      <c r="D47" s="1" t="s">
        <v>689</v>
      </c>
      <c r="E47" s="1">
        <f>E49</f>
        <v>0</v>
      </c>
      <c r="F47" s="1">
        <v>0</v>
      </c>
    </row>
    <row r="48" spans="1:6" ht="12" customHeight="1" hidden="1">
      <c r="A48" s="2"/>
      <c r="B48" s="2"/>
      <c r="C48" s="2"/>
      <c r="D48" s="310" t="s">
        <v>361</v>
      </c>
      <c r="E48" s="2"/>
      <c r="F48" s="2">
        <v>0</v>
      </c>
    </row>
    <row r="49" spans="1:6" ht="26.25" customHeight="1" hidden="1">
      <c r="A49" s="2"/>
      <c r="B49" s="2"/>
      <c r="C49" s="2"/>
      <c r="D49" s="4" t="s">
        <v>690</v>
      </c>
      <c r="E49" s="2">
        <v>0</v>
      </c>
      <c r="F49" s="2">
        <v>0</v>
      </c>
    </row>
    <row r="50" spans="1:6" ht="17.25" customHeight="1" hidden="1">
      <c r="A50" s="1">
        <v>630</v>
      </c>
      <c r="B50" s="1">
        <v>63001</v>
      </c>
      <c r="C50" s="1">
        <v>6610</v>
      </c>
      <c r="D50" s="1" t="s">
        <v>689</v>
      </c>
      <c r="E50" s="2">
        <v>0</v>
      </c>
      <c r="F50" s="1">
        <f>F52</f>
        <v>0</v>
      </c>
    </row>
    <row r="51" spans="1:6" ht="10.5" customHeight="1" hidden="1">
      <c r="A51" s="2"/>
      <c r="B51" s="2"/>
      <c r="C51" s="2"/>
      <c r="D51" s="310" t="s">
        <v>361</v>
      </c>
      <c r="E51" s="2">
        <v>0</v>
      </c>
      <c r="F51" s="2"/>
    </row>
    <row r="52" spans="1:6" ht="15.75" customHeight="1" hidden="1">
      <c r="A52" s="2"/>
      <c r="B52" s="2"/>
      <c r="C52" s="2"/>
      <c r="D52" s="4" t="s">
        <v>687</v>
      </c>
      <c r="E52" s="2">
        <v>0</v>
      </c>
      <c r="F52" s="2">
        <v>0</v>
      </c>
    </row>
    <row r="53" spans="1:6" ht="15.75" customHeight="1" hidden="1">
      <c r="A53" s="5" t="s">
        <v>272</v>
      </c>
      <c r="B53" s="5" t="s">
        <v>366</v>
      </c>
      <c r="C53" s="1">
        <v>2310</v>
      </c>
      <c r="D53" s="422" t="s">
        <v>363</v>
      </c>
      <c r="E53" s="1">
        <v>0</v>
      </c>
      <c r="F53" s="1">
        <f>F55</f>
        <v>0</v>
      </c>
    </row>
    <row r="54" spans="1:6" ht="11.25" customHeight="1" hidden="1">
      <c r="A54" s="6"/>
      <c r="B54" s="6"/>
      <c r="C54" s="2"/>
      <c r="D54" s="7" t="s">
        <v>361</v>
      </c>
      <c r="E54" s="2">
        <v>0</v>
      </c>
      <c r="F54" s="2"/>
    </row>
    <row r="55" spans="1:6" ht="15.75" customHeight="1" hidden="1">
      <c r="A55" s="6"/>
      <c r="B55" s="6"/>
      <c r="C55" s="2"/>
      <c r="D55" s="4" t="s">
        <v>691</v>
      </c>
      <c r="E55" s="2">
        <v>0</v>
      </c>
      <c r="F55" s="2">
        <v>0</v>
      </c>
    </row>
    <row r="56" spans="1:6" ht="0.75" customHeight="1">
      <c r="A56" s="194" t="s">
        <v>318</v>
      </c>
      <c r="B56" s="194" t="s">
        <v>193</v>
      </c>
      <c r="C56" s="417">
        <v>6610</v>
      </c>
      <c r="D56" s="419" t="s">
        <v>194</v>
      </c>
      <c r="E56" s="417">
        <f>E58</f>
        <v>0</v>
      </c>
      <c r="F56" s="417">
        <f>F58</f>
        <v>0</v>
      </c>
    </row>
    <row r="57" spans="1:6" ht="13.5" customHeight="1" hidden="1">
      <c r="A57" s="6"/>
      <c r="B57" s="6"/>
      <c r="C57" s="2"/>
      <c r="D57" s="4" t="s">
        <v>361</v>
      </c>
      <c r="E57" s="2"/>
      <c r="F57" s="2"/>
    </row>
    <row r="58" spans="1:6" ht="14.25" customHeight="1" hidden="1">
      <c r="A58" s="6"/>
      <c r="B58" s="6"/>
      <c r="C58" s="2">
        <v>6610</v>
      </c>
      <c r="D58" s="4" t="s">
        <v>682</v>
      </c>
      <c r="E58" s="2">
        <v>0</v>
      </c>
      <c r="F58" s="2">
        <v>0</v>
      </c>
    </row>
    <row r="59" spans="1:6" ht="24.75" customHeight="1">
      <c r="A59" s="417">
        <v>801</v>
      </c>
      <c r="B59" s="417">
        <v>80146</v>
      </c>
      <c r="C59" s="417">
        <v>2320</v>
      </c>
      <c r="D59" s="419" t="s">
        <v>692</v>
      </c>
      <c r="E59" s="417">
        <f>E61</f>
        <v>0</v>
      </c>
      <c r="F59" s="417">
        <f>F61</f>
        <v>12000</v>
      </c>
    </row>
    <row r="60" spans="1:6" ht="8.25" customHeight="1">
      <c r="A60" s="8"/>
      <c r="B60" s="8"/>
      <c r="C60" s="8"/>
      <c r="D60" s="310" t="s">
        <v>361</v>
      </c>
      <c r="E60" s="8"/>
      <c r="F60" s="8"/>
    </row>
    <row r="61" spans="1:6" ht="13.5" customHeight="1">
      <c r="A61" s="8"/>
      <c r="B61" s="8"/>
      <c r="C61" s="541">
        <v>2320</v>
      </c>
      <c r="D61" s="9" t="s">
        <v>693</v>
      </c>
      <c r="E61" s="8">
        <v>0</v>
      </c>
      <c r="F61" s="541">
        <v>12000</v>
      </c>
    </row>
    <row r="62" spans="1:6" ht="24" customHeight="1" hidden="1">
      <c r="A62" s="417">
        <v>853</v>
      </c>
      <c r="B62" s="78">
        <v>85321</v>
      </c>
      <c r="C62" s="417">
        <v>2320</v>
      </c>
      <c r="D62" s="423" t="s">
        <v>694</v>
      </c>
      <c r="E62" s="417">
        <f>E84</f>
        <v>0</v>
      </c>
      <c r="F62" s="417">
        <f>F84</f>
        <v>0</v>
      </c>
    </row>
    <row r="63" spans="1:6" ht="14.25" customHeight="1">
      <c r="A63" s="417">
        <v>803</v>
      </c>
      <c r="B63" s="78">
        <v>80309</v>
      </c>
      <c r="C63" s="417">
        <v>2328</v>
      </c>
      <c r="D63" s="423" t="s">
        <v>527</v>
      </c>
      <c r="E63" s="417">
        <f>E65+E66</f>
        <v>68120</v>
      </c>
      <c r="F63" s="417">
        <f>F65+F66</f>
        <v>0</v>
      </c>
    </row>
    <row r="64" spans="1:6" ht="11.25" customHeight="1">
      <c r="A64" s="420"/>
      <c r="B64" s="209"/>
      <c r="C64" s="420"/>
      <c r="D64" s="424" t="s">
        <v>361</v>
      </c>
      <c r="E64" s="420"/>
      <c r="F64" s="420"/>
    </row>
    <row r="65" spans="1:6" ht="13.5" customHeight="1">
      <c r="A65" s="420"/>
      <c r="B65" s="209"/>
      <c r="C65" s="540">
        <v>2328</v>
      </c>
      <c r="D65" s="425" t="s">
        <v>695</v>
      </c>
      <c r="E65" s="540">
        <v>51090</v>
      </c>
      <c r="F65" s="420">
        <v>0</v>
      </c>
    </row>
    <row r="66" spans="1:6" ht="11.25" customHeight="1">
      <c r="A66" s="420"/>
      <c r="B66" s="209"/>
      <c r="C66" s="540">
        <v>2329</v>
      </c>
      <c r="D66" s="425" t="s">
        <v>695</v>
      </c>
      <c r="E66" s="540">
        <v>17030</v>
      </c>
      <c r="F66" s="420">
        <v>0</v>
      </c>
    </row>
    <row r="67" spans="1:6" ht="24" customHeight="1">
      <c r="A67" s="417">
        <v>854</v>
      </c>
      <c r="B67" s="78">
        <v>85415</v>
      </c>
      <c r="C67" s="417">
        <v>2328</v>
      </c>
      <c r="D67" s="423" t="s">
        <v>83</v>
      </c>
      <c r="E67" s="417">
        <f>E69+E70</f>
        <v>315598</v>
      </c>
      <c r="F67" s="417">
        <f>F69+F70</f>
        <v>0</v>
      </c>
    </row>
    <row r="68" spans="1:6" ht="9" customHeight="1">
      <c r="A68" s="420"/>
      <c r="B68" s="209"/>
      <c r="C68" s="420"/>
      <c r="D68" s="424" t="s">
        <v>361</v>
      </c>
      <c r="E68" s="420"/>
      <c r="F68" s="420"/>
    </row>
    <row r="69" spans="1:6" ht="13.5" customHeight="1">
      <c r="A69" s="420"/>
      <c r="B69" s="209"/>
      <c r="C69" s="540">
        <v>2328</v>
      </c>
      <c r="D69" s="425" t="s">
        <v>695</v>
      </c>
      <c r="E69" s="540">
        <v>214607</v>
      </c>
      <c r="F69" s="420">
        <v>0</v>
      </c>
    </row>
    <row r="70" spans="1:6" ht="13.5" customHeight="1">
      <c r="A70" s="420"/>
      <c r="B70" s="209"/>
      <c r="C70" s="540">
        <v>2329</v>
      </c>
      <c r="D70" s="425" t="s">
        <v>695</v>
      </c>
      <c r="E70" s="540">
        <v>100991</v>
      </c>
      <c r="F70" s="420">
        <v>0</v>
      </c>
    </row>
    <row r="71" spans="1:6" ht="12.75" customHeight="1">
      <c r="A71" s="417">
        <v>851</v>
      </c>
      <c r="B71" s="78">
        <v>85111</v>
      </c>
      <c r="C71" s="417">
        <v>6619</v>
      </c>
      <c r="D71" s="423" t="s">
        <v>365</v>
      </c>
      <c r="E71" s="417">
        <f>E73+E74+E75+E76</f>
        <v>411588</v>
      </c>
      <c r="F71" s="417">
        <f>F73+F74+F75+F76</f>
        <v>0</v>
      </c>
    </row>
    <row r="72" spans="1:6" ht="9" customHeight="1">
      <c r="A72" s="420"/>
      <c r="B72" s="209"/>
      <c r="C72" s="540"/>
      <c r="D72" s="424" t="s">
        <v>361</v>
      </c>
      <c r="E72" s="420"/>
      <c r="F72" s="420"/>
    </row>
    <row r="73" spans="1:6" ht="10.5" customHeight="1">
      <c r="A73" s="420"/>
      <c r="B73" s="209"/>
      <c r="C73" s="540">
        <v>6619</v>
      </c>
      <c r="D73" s="425" t="s">
        <v>680</v>
      </c>
      <c r="E73" s="540">
        <v>318892</v>
      </c>
      <c r="F73" s="420">
        <v>0</v>
      </c>
    </row>
    <row r="74" spans="1:6" ht="12" customHeight="1">
      <c r="A74" s="420"/>
      <c r="B74" s="209"/>
      <c r="C74" s="540">
        <v>6619</v>
      </c>
      <c r="D74" s="425" t="s">
        <v>696</v>
      </c>
      <c r="E74" s="540">
        <v>44690</v>
      </c>
      <c r="F74" s="420">
        <v>0</v>
      </c>
    </row>
    <row r="75" spans="1:6" ht="12.75" customHeight="1">
      <c r="A75" s="420"/>
      <c r="B75" s="209"/>
      <c r="C75" s="540">
        <v>6619</v>
      </c>
      <c r="D75" s="425" t="s">
        <v>679</v>
      </c>
      <c r="E75" s="540">
        <v>18003</v>
      </c>
      <c r="F75" s="420">
        <v>0</v>
      </c>
    </row>
    <row r="76" spans="1:6" ht="10.5" customHeight="1">
      <c r="A76" s="420"/>
      <c r="B76" s="209"/>
      <c r="C76" s="540">
        <v>6619</v>
      </c>
      <c r="D76" s="425" t="s">
        <v>676</v>
      </c>
      <c r="E76" s="540">
        <v>30003</v>
      </c>
      <c r="F76" s="420">
        <v>0</v>
      </c>
    </row>
    <row r="77" spans="1:6" ht="10.5" customHeight="1">
      <c r="A77" s="537">
        <v>851</v>
      </c>
      <c r="B77" s="538">
        <v>85154</v>
      </c>
      <c r="C77" s="537"/>
      <c r="D77" s="539" t="s">
        <v>752</v>
      </c>
      <c r="E77" s="537">
        <f>E78+E79</f>
        <v>31050</v>
      </c>
      <c r="F77" s="537"/>
    </row>
    <row r="78" spans="1:6" ht="12.75" customHeight="1">
      <c r="A78" s="420"/>
      <c r="B78" s="209"/>
      <c r="C78" s="540">
        <v>2330</v>
      </c>
      <c r="D78" s="424" t="s">
        <v>681</v>
      </c>
      <c r="E78" s="540">
        <v>8100</v>
      </c>
      <c r="F78" s="420"/>
    </row>
    <row r="79" spans="1:6" ht="12.75" customHeight="1">
      <c r="A79" s="420"/>
      <c r="B79" s="209"/>
      <c r="C79" s="540">
        <v>6630</v>
      </c>
      <c r="D79" s="424" t="s">
        <v>681</v>
      </c>
      <c r="E79" s="540">
        <v>22950</v>
      </c>
      <c r="F79" s="420"/>
    </row>
    <row r="80" spans="1:6" ht="23.25" customHeight="1">
      <c r="A80" s="417">
        <v>852</v>
      </c>
      <c r="B80" s="78">
        <v>85201</v>
      </c>
      <c r="C80" s="417">
        <v>2320</v>
      </c>
      <c r="D80" s="423" t="s">
        <v>355</v>
      </c>
      <c r="E80" s="417">
        <f>E82</f>
        <v>403534</v>
      </c>
      <c r="F80" s="417">
        <f>F81</f>
        <v>335788</v>
      </c>
    </row>
    <row r="81" spans="1:6" ht="12.75" customHeight="1">
      <c r="A81" s="420"/>
      <c r="B81" s="209"/>
      <c r="C81" s="540">
        <v>2320</v>
      </c>
      <c r="D81" s="425" t="s">
        <v>697</v>
      </c>
      <c r="E81" s="420">
        <v>0</v>
      </c>
      <c r="F81" s="540">
        <v>335788</v>
      </c>
    </row>
    <row r="82" spans="1:6" ht="10.5" customHeight="1">
      <c r="A82" s="420"/>
      <c r="B82" s="209"/>
      <c r="C82" s="540">
        <v>2320</v>
      </c>
      <c r="D82" s="425" t="s">
        <v>698</v>
      </c>
      <c r="E82" s="540">
        <v>403534</v>
      </c>
      <c r="F82" s="420">
        <v>0</v>
      </c>
    </row>
    <row r="83" spans="1:6" ht="14.25" customHeight="1">
      <c r="A83" s="417">
        <v>852</v>
      </c>
      <c r="B83" s="417">
        <v>85204</v>
      </c>
      <c r="C83" s="417"/>
      <c r="D83" s="99" t="s">
        <v>103</v>
      </c>
      <c r="E83" s="417">
        <f>E85+E86+E87</f>
        <v>22139</v>
      </c>
      <c r="F83" s="417">
        <f>F85+F86+F87</f>
        <v>19511</v>
      </c>
    </row>
    <row r="84" spans="1:6" ht="11.25" customHeight="1">
      <c r="A84" s="8"/>
      <c r="B84" s="8"/>
      <c r="C84" s="541"/>
      <c r="D84" s="426" t="s">
        <v>361</v>
      </c>
      <c r="E84" s="8"/>
      <c r="F84" s="8">
        <v>0</v>
      </c>
    </row>
    <row r="85" spans="1:6" ht="11.25" customHeight="1">
      <c r="A85" s="15"/>
      <c r="B85" s="15"/>
      <c r="C85" s="541">
        <v>2310</v>
      </c>
      <c r="D85" s="98" t="s">
        <v>699</v>
      </c>
      <c r="E85" s="2">
        <v>0</v>
      </c>
      <c r="F85" s="318">
        <v>11730</v>
      </c>
    </row>
    <row r="86" spans="1:6" ht="12.75" customHeight="1">
      <c r="A86" s="15"/>
      <c r="B86" s="15"/>
      <c r="C86" s="541">
        <v>2320</v>
      </c>
      <c r="D86" s="16" t="s">
        <v>700</v>
      </c>
      <c r="E86" s="318">
        <v>22139</v>
      </c>
      <c r="F86" s="2">
        <v>0</v>
      </c>
    </row>
    <row r="87" spans="1:6" ht="12.75" customHeight="1">
      <c r="A87" s="11"/>
      <c r="B87" s="11"/>
      <c r="C87" s="541">
        <v>2320</v>
      </c>
      <c r="D87" s="427" t="s">
        <v>701</v>
      </c>
      <c r="E87" s="8">
        <v>0</v>
      </c>
      <c r="F87" s="541">
        <v>7781</v>
      </c>
    </row>
    <row r="88" spans="1:6" ht="0.75" customHeight="1">
      <c r="A88" s="79">
        <v>853</v>
      </c>
      <c r="B88" s="79">
        <v>85311</v>
      </c>
      <c r="C88" s="417">
        <v>2310</v>
      </c>
      <c r="D88" s="428" t="s">
        <v>702</v>
      </c>
      <c r="E88" s="417">
        <f>E90</f>
        <v>0</v>
      </c>
      <c r="F88" s="417">
        <f>F90</f>
        <v>0</v>
      </c>
    </row>
    <row r="89" spans="1:6" ht="12.75" customHeight="1" hidden="1">
      <c r="A89" s="11"/>
      <c r="B89" s="11"/>
      <c r="C89" s="8"/>
      <c r="D89" s="427" t="s">
        <v>361</v>
      </c>
      <c r="E89" s="8"/>
      <c r="F89" s="8"/>
    </row>
    <row r="90" spans="1:6" ht="17.25" customHeight="1" hidden="1">
      <c r="A90" s="11"/>
      <c r="B90" s="11"/>
      <c r="C90" s="8"/>
      <c r="D90" s="427" t="s">
        <v>682</v>
      </c>
      <c r="E90" s="8">
        <v>0</v>
      </c>
      <c r="F90" s="8">
        <v>0</v>
      </c>
    </row>
    <row r="91" spans="1:6" ht="23.25" customHeight="1">
      <c r="A91" s="79">
        <v>854</v>
      </c>
      <c r="B91" s="79">
        <v>85417</v>
      </c>
      <c r="C91" s="417">
        <v>2310</v>
      </c>
      <c r="D91" s="428" t="s">
        <v>703</v>
      </c>
      <c r="E91" s="417">
        <f>E93</f>
        <v>0</v>
      </c>
      <c r="F91" s="417">
        <f>F93</f>
        <v>1500</v>
      </c>
    </row>
    <row r="92" spans="1:6" ht="10.5" customHeight="1">
      <c r="A92" s="11"/>
      <c r="B92" s="11"/>
      <c r="C92" s="8"/>
      <c r="D92" s="429" t="s">
        <v>361</v>
      </c>
      <c r="E92" s="8"/>
      <c r="F92" s="8"/>
    </row>
    <row r="93" spans="1:6" ht="11.25" customHeight="1">
      <c r="A93" s="11"/>
      <c r="B93" s="11"/>
      <c r="C93" s="541">
        <v>2310</v>
      </c>
      <c r="D93" s="427" t="s">
        <v>685</v>
      </c>
      <c r="E93" s="8">
        <v>0</v>
      </c>
      <c r="F93" s="541">
        <v>1500</v>
      </c>
    </row>
    <row r="94" spans="1:6" ht="14.25" customHeight="1" hidden="1">
      <c r="A94" s="79">
        <v>750</v>
      </c>
      <c r="B94" s="79">
        <v>75011</v>
      </c>
      <c r="C94" s="417">
        <v>2310</v>
      </c>
      <c r="D94" s="79" t="s">
        <v>320</v>
      </c>
      <c r="E94" s="417">
        <v>0</v>
      </c>
      <c r="F94" s="417">
        <f>F96+F97+F98</f>
        <v>0</v>
      </c>
    </row>
    <row r="95" spans="1:6" ht="12" customHeight="1" hidden="1">
      <c r="A95" s="11"/>
      <c r="B95" s="11"/>
      <c r="C95" s="8"/>
      <c r="D95" s="13" t="s">
        <v>361</v>
      </c>
      <c r="E95" s="8"/>
      <c r="F95" s="8"/>
    </row>
    <row r="96" spans="1:6" ht="12.75" customHeight="1" hidden="1">
      <c r="A96" s="11"/>
      <c r="B96" s="11"/>
      <c r="C96" s="8">
        <v>2310</v>
      </c>
      <c r="D96" s="14" t="s">
        <v>704</v>
      </c>
      <c r="E96" s="8">
        <v>0</v>
      </c>
      <c r="F96" s="8">
        <v>0</v>
      </c>
    </row>
    <row r="97" spans="1:6" ht="14.25" customHeight="1" hidden="1">
      <c r="A97" s="11"/>
      <c r="B97" s="11"/>
      <c r="C97" s="8">
        <v>2310</v>
      </c>
      <c r="D97" s="14" t="s">
        <v>705</v>
      </c>
      <c r="E97" s="8">
        <v>0</v>
      </c>
      <c r="F97" s="8">
        <v>0</v>
      </c>
    </row>
    <row r="98" spans="1:6" ht="12" customHeight="1" hidden="1">
      <c r="A98" s="11"/>
      <c r="B98" s="11"/>
      <c r="C98" s="8"/>
      <c r="D98" s="427" t="s">
        <v>706</v>
      </c>
      <c r="E98" s="8">
        <v>0</v>
      </c>
      <c r="F98" s="8">
        <v>0</v>
      </c>
    </row>
    <row r="99" spans="1:6" ht="15" customHeight="1" hidden="1">
      <c r="A99" s="10">
        <v>750</v>
      </c>
      <c r="B99" s="10">
        <v>75018</v>
      </c>
      <c r="C99" s="1">
        <v>2330</v>
      </c>
      <c r="D99" s="430" t="s">
        <v>362</v>
      </c>
      <c r="E99" s="1">
        <v>0</v>
      </c>
      <c r="F99" s="1">
        <f>F101</f>
        <v>0</v>
      </c>
    </row>
    <row r="100" spans="1:6" ht="10.5" customHeight="1" hidden="1">
      <c r="A100" s="15"/>
      <c r="B100" s="15"/>
      <c r="C100" s="2"/>
      <c r="D100" s="429" t="s">
        <v>361</v>
      </c>
      <c r="E100" s="2"/>
      <c r="F100" s="2"/>
    </row>
    <row r="101" spans="1:6" ht="24.75" customHeight="1" hidden="1">
      <c r="A101" s="15"/>
      <c r="B101" s="15"/>
      <c r="C101" s="2"/>
      <c r="D101" s="16" t="s">
        <v>707</v>
      </c>
      <c r="E101" s="2">
        <v>0</v>
      </c>
      <c r="F101" s="2">
        <v>0</v>
      </c>
    </row>
    <row r="102" spans="1:6" ht="22.5" customHeight="1">
      <c r="A102" s="79">
        <v>921</v>
      </c>
      <c r="B102" s="79">
        <v>92116</v>
      </c>
      <c r="C102" s="417">
        <v>2310</v>
      </c>
      <c r="D102" s="428" t="s">
        <v>708</v>
      </c>
      <c r="E102" s="417">
        <f>E104</f>
        <v>0</v>
      </c>
      <c r="F102" s="417">
        <f>F104</f>
        <v>33000</v>
      </c>
    </row>
    <row r="103" spans="1:6" ht="6.75" customHeight="1">
      <c r="A103" s="11"/>
      <c r="B103" s="11"/>
      <c r="C103" s="8"/>
      <c r="D103" s="431" t="s">
        <v>361</v>
      </c>
      <c r="E103" s="8"/>
      <c r="F103" s="8"/>
    </row>
    <row r="104" spans="1:6" ht="12.75" customHeight="1">
      <c r="A104" s="11"/>
      <c r="B104" s="11"/>
      <c r="C104" s="541">
        <v>2310</v>
      </c>
      <c r="D104" s="427" t="s">
        <v>709</v>
      </c>
      <c r="E104" s="8">
        <v>0</v>
      </c>
      <c r="F104" s="541">
        <v>33000</v>
      </c>
    </row>
    <row r="105" spans="1:6" ht="15" customHeight="1" hidden="1">
      <c r="A105" s="10">
        <v>921</v>
      </c>
      <c r="B105" s="10">
        <v>92195</v>
      </c>
      <c r="C105" s="1">
        <v>2310</v>
      </c>
      <c r="D105" s="430" t="s">
        <v>363</v>
      </c>
      <c r="E105" s="1">
        <f>E107</f>
        <v>0</v>
      </c>
      <c r="F105" s="1">
        <f>F107</f>
        <v>0</v>
      </c>
    </row>
    <row r="106" spans="1:6" ht="10.5" customHeight="1" hidden="1">
      <c r="A106" s="11"/>
      <c r="B106" s="11"/>
      <c r="C106" s="8"/>
      <c r="D106" s="429" t="s">
        <v>361</v>
      </c>
      <c r="E106" s="8"/>
      <c r="F106" s="8"/>
    </row>
    <row r="107" spans="1:6" ht="15" customHeight="1" hidden="1">
      <c r="A107" s="11"/>
      <c r="B107" s="11"/>
      <c r="C107" s="8"/>
      <c r="D107" s="427" t="s">
        <v>687</v>
      </c>
      <c r="E107" s="8">
        <v>0</v>
      </c>
      <c r="F107" s="8">
        <v>0</v>
      </c>
    </row>
    <row r="108" spans="1:7" ht="17.25" customHeight="1">
      <c r="A108" s="79"/>
      <c r="B108" s="79"/>
      <c r="C108" s="417"/>
      <c r="D108" s="428" t="s">
        <v>710</v>
      </c>
      <c r="E108" s="417">
        <f>E6+E9+E18+E21+E24+E59+E63+E67+E71+E77+E80+E83+E91+E102</f>
        <v>1514637</v>
      </c>
      <c r="F108" s="417">
        <f>F6+F9+F18+F21+F24+F59+F63+F67+F71+F77+F80+F83+F91+F102</f>
        <v>458019</v>
      </c>
      <c r="G108" s="17"/>
    </row>
    <row r="109" ht="10.5" customHeight="1" hidden="1"/>
    <row r="110" spans="1:6" ht="15" customHeight="1">
      <c r="A110" s="651" t="s">
        <v>743</v>
      </c>
      <c r="B110" s="651"/>
      <c r="C110" s="651"/>
      <c r="D110" s="651"/>
      <c r="E110" s="651"/>
      <c r="F110" s="651"/>
    </row>
    <row r="111" spans="1:6" ht="13.5" customHeight="1">
      <c r="A111" s="18"/>
      <c r="B111" s="18"/>
      <c r="C111" s="18"/>
      <c r="D111" s="18"/>
      <c r="E111" s="18"/>
      <c r="F111" s="18"/>
    </row>
    <row r="112" spans="1:6" ht="13.5" customHeight="1">
      <c r="A112" s="18"/>
      <c r="B112" s="18"/>
      <c r="C112" s="18"/>
      <c r="D112" s="18"/>
      <c r="E112" s="18"/>
      <c r="F112" s="18"/>
    </row>
    <row r="113" spans="1:6" ht="14.25" customHeight="1">
      <c r="A113" s="18"/>
      <c r="B113" s="18"/>
      <c r="C113" s="18"/>
      <c r="D113" s="18"/>
      <c r="E113" s="18"/>
      <c r="F113" s="18"/>
    </row>
    <row r="114" spans="1:6" ht="11.25" customHeight="1">
      <c r="A114" s="18"/>
      <c r="B114" s="18"/>
      <c r="C114" s="18"/>
      <c r="D114" s="18"/>
      <c r="E114" s="18"/>
      <c r="F114" s="18"/>
    </row>
    <row r="115" spans="1:6" ht="12.75" customHeight="1">
      <c r="A115" s="18"/>
      <c r="B115" s="18"/>
      <c r="C115" s="18"/>
      <c r="D115" s="18"/>
      <c r="E115" s="18"/>
      <c r="F115" s="18"/>
    </row>
    <row r="116" spans="1:6" ht="13.5" customHeight="1">
      <c r="A116" s="18"/>
      <c r="B116" s="18"/>
      <c r="C116" s="18"/>
      <c r="D116" s="18"/>
      <c r="E116" s="18"/>
      <c r="F116" s="18"/>
    </row>
    <row r="117" spans="1:6" ht="12.75" customHeight="1">
      <c r="A117" s="18"/>
      <c r="B117" s="18"/>
      <c r="C117" s="18"/>
      <c r="D117" s="18"/>
      <c r="E117" s="18"/>
      <c r="F117" s="18"/>
    </row>
    <row r="118" spans="1:6" ht="36" customHeight="1">
      <c r="A118" s="568"/>
      <c r="B118" s="568"/>
      <c r="C118" s="568"/>
      <c r="D118" s="568"/>
      <c r="E118" s="568"/>
      <c r="F118" s="568"/>
    </row>
    <row r="119" spans="1:6" ht="15.75" customHeight="1">
      <c r="A119" s="652"/>
      <c r="B119" s="652"/>
      <c r="C119" s="652"/>
      <c r="D119" s="652"/>
      <c r="E119" s="652"/>
      <c r="F119" s="652"/>
    </row>
    <row r="120" spans="1:6" ht="15" customHeight="1">
      <c r="A120" s="655"/>
      <c r="B120" s="651"/>
      <c r="C120" s="651"/>
      <c r="D120" s="651"/>
      <c r="E120" s="651"/>
      <c r="F120" s="651"/>
    </row>
    <row r="121" spans="1:6" ht="14.25" customHeight="1">
      <c r="A121" s="18"/>
      <c r="B121" s="18"/>
      <c r="C121" s="18"/>
      <c r="D121" s="18"/>
      <c r="E121" s="18"/>
      <c r="F121" s="18"/>
    </row>
    <row r="122" spans="1:6" ht="14.25" customHeight="1">
      <c r="A122" s="18"/>
      <c r="B122" s="18"/>
      <c r="C122" s="18"/>
      <c r="D122" s="18"/>
      <c r="E122" s="18"/>
      <c r="F122" s="18"/>
    </row>
    <row r="123" spans="1:6" ht="14.25" customHeight="1">
      <c r="A123" s="651"/>
      <c r="B123" s="651"/>
      <c r="C123" s="651"/>
      <c r="D123" s="651"/>
      <c r="E123" s="651"/>
      <c r="F123" s="651"/>
    </row>
    <row r="124" spans="1:6" ht="15" customHeight="1">
      <c r="A124" s="19"/>
      <c r="B124" s="18"/>
      <c r="C124" s="18"/>
      <c r="D124" s="18"/>
      <c r="E124" s="18"/>
      <c r="F124" s="18"/>
    </row>
    <row r="125" spans="1:6" ht="13.5" customHeight="1">
      <c r="A125" s="18"/>
      <c r="B125" s="18"/>
      <c r="C125" s="18"/>
      <c r="D125" s="18"/>
      <c r="E125" s="18"/>
      <c r="F125" s="18"/>
    </row>
    <row r="126" spans="1:6" ht="15.75" customHeight="1">
      <c r="A126" s="18"/>
      <c r="B126" s="18"/>
      <c r="C126" s="18"/>
      <c r="D126" s="18"/>
      <c r="E126" s="18"/>
      <c r="F126" s="18"/>
    </row>
    <row r="127" spans="1:6" ht="15.75" customHeight="1">
      <c r="A127" s="18"/>
      <c r="B127" s="18"/>
      <c r="C127" s="18"/>
      <c r="D127" s="18"/>
      <c r="E127" s="18"/>
      <c r="F127" s="18"/>
    </row>
    <row r="128" spans="1:6" ht="15" customHeight="1">
      <c r="A128" s="18"/>
      <c r="B128" s="18"/>
      <c r="C128" s="18"/>
      <c r="D128" s="18"/>
      <c r="E128" s="18"/>
      <c r="F128" s="18"/>
    </row>
    <row r="129" spans="1:6" ht="24.75" customHeight="1">
      <c r="A129" s="568"/>
      <c r="B129" s="568"/>
      <c r="C129" s="568"/>
      <c r="D129" s="568"/>
      <c r="E129" s="568"/>
      <c r="F129" s="568"/>
    </row>
    <row r="130" spans="1:6" ht="36.75" customHeight="1">
      <c r="A130" s="568"/>
      <c r="B130" s="568"/>
      <c r="C130" s="568"/>
      <c r="D130" s="568"/>
      <c r="E130" s="568"/>
      <c r="F130" s="568"/>
    </row>
    <row r="131" spans="1:6" ht="18" customHeight="1" hidden="1">
      <c r="A131" s="18"/>
      <c r="B131" s="18"/>
      <c r="C131" s="18"/>
      <c r="D131" s="18"/>
      <c r="E131" s="18"/>
      <c r="F131" s="18"/>
    </row>
    <row r="132" spans="1:6" ht="15.75" customHeight="1" hidden="1">
      <c r="A132" s="18"/>
      <c r="B132" s="18"/>
      <c r="C132" s="18"/>
      <c r="D132" s="18"/>
      <c r="E132" s="18"/>
      <c r="F132" s="18"/>
    </row>
    <row r="133" spans="1:6" ht="13.5" customHeight="1">
      <c r="A133" s="18"/>
      <c r="B133" s="18"/>
      <c r="C133" s="18"/>
      <c r="D133" s="18"/>
      <c r="E133" s="18"/>
      <c r="F133" s="18"/>
    </row>
    <row r="134" spans="1:6" ht="36" customHeight="1">
      <c r="A134" s="568"/>
      <c r="B134" s="568"/>
      <c r="C134" s="568"/>
      <c r="D134" s="568"/>
      <c r="E134" s="568"/>
      <c r="F134" s="568"/>
    </row>
    <row r="135" spans="1:6" ht="26.25" customHeight="1">
      <c r="A135" s="645"/>
      <c r="B135" s="645"/>
      <c r="C135" s="645"/>
      <c r="D135" s="645"/>
      <c r="E135" s="645"/>
      <c r="F135" s="645"/>
    </row>
    <row r="136" spans="1:6" ht="26.25" customHeight="1">
      <c r="A136" s="568"/>
      <c r="B136" s="568"/>
      <c r="C136" s="568"/>
      <c r="D136" s="568"/>
      <c r="E136" s="568"/>
      <c r="F136" s="568"/>
    </row>
    <row r="137" spans="1:6" ht="39" customHeight="1">
      <c r="A137" s="568"/>
      <c r="B137" s="568"/>
      <c r="C137" s="568"/>
      <c r="D137" s="568"/>
      <c r="E137" s="568"/>
      <c r="F137" s="568"/>
    </row>
    <row r="138" spans="1:6" ht="15" customHeight="1">
      <c r="A138" s="568"/>
      <c r="B138" s="568"/>
      <c r="C138" s="568"/>
      <c r="D138" s="568"/>
      <c r="E138" s="568"/>
      <c r="F138" s="568"/>
    </row>
    <row r="139" spans="1:6" ht="15" customHeight="1">
      <c r="A139" s="19"/>
      <c r="B139" s="18"/>
      <c r="C139" s="18"/>
      <c r="D139" s="18"/>
      <c r="E139" s="18"/>
      <c r="F139" s="18"/>
    </row>
    <row r="140" spans="1:6" ht="15" customHeight="1">
      <c r="A140" s="568"/>
      <c r="B140" s="568"/>
      <c r="C140" s="568"/>
      <c r="D140" s="568"/>
      <c r="E140" s="568"/>
      <c r="F140" s="568"/>
    </row>
    <row r="141" spans="1:6" ht="37.5" customHeight="1">
      <c r="A141" s="568"/>
      <c r="B141" s="568"/>
      <c r="C141" s="568"/>
      <c r="D141" s="568"/>
      <c r="E141" s="568"/>
      <c r="F141" s="568"/>
    </row>
    <row r="142" spans="1:6" ht="24" customHeight="1">
      <c r="A142" s="568"/>
      <c r="B142" s="568"/>
      <c r="C142" s="568"/>
      <c r="D142" s="568"/>
      <c r="E142" s="568"/>
      <c r="F142" s="568"/>
    </row>
    <row r="143" spans="1:6" ht="0.75" customHeight="1" hidden="1">
      <c r="A143" s="568"/>
      <c r="B143" s="568"/>
      <c r="C143" s="568"/>
      <c r="D143" s="568"/>
      <c r="E143" s="568"/>
      <c r="F143" s="568"/>
    </row>
    <row r="144" spans="1:6" ht="12.75">
      <c r="A144" s="655"/>
      <c r="B144" s="651"/>
      <c r="C144" s="651"/>
      <c r="D144" s="651"/>
      <c r="E144" s="651"/>
      <c r="F144" s="651"/>
    </row>
    <row r="145" spans="1:6" ht="12.75">
      <c r="A145" s="18"/>
      <c r="B145" s="18"/>
      <c r="C145" s="18"/>
      <c r="D145" s="18"/>
      <c r="E145" s="18"/>
      <c r="F145" s="18"/>
    </row>
    <row r="146" spans="1:6" ht="12.75">
      <c r="A146" s="18"/>
      <c r="B146" s="18"/>
      <c r="C146" s="18"/>
      <c r="D146" s="18"/>
      <c r="E146" s="18"/>
      <c r="F146" s="18"/>
    </row>
    <row r="147" spans="1:6" ht="12.75" hidden="1">
      <c r="A147" s="18"/>
      <c r="B147" s="18"/>
      <c r="C147" s="18"/>
      <c r="D147" s="18"/>
      <c r="E147" s="18"/>
      <c r="F147" s="18"/>
    </row>
    <row r="148" spans="1:6" ht="12.75" hidden="1">
      <c r="A148" s="18"/>
      <c r="B148" s="18"/>
      <c r="C148" s="18"/>
      <c r="D148" s="18"/>
      <c r="E148" s="18"/>
      <c r="F148" s="18"/>
    </row>
    <row r="149" spans="1:6" ht="12.75">
      <c r="A149" s="19"/>
      <c r="B149" s="18"/>
      <c r="C149" s="18"/>
      <c r="D149" s="18"/>
      <c r="E149" s="18"/>
      <c r="F149" s="18"/>
    </row>
    <row r="150" spans="1:6" ht="12.75">
      <c r="A150" s="18"/>
      <c r="B150" s="18"/>
      <c r="C150" s="18"/>
      <c r="D150" s="18"/>
      <c r="E150" s="18"/>
      <c r="F150" s="18"/>
    </row>
    <row r="151" spans="1:6" ht="12.75">
      <c r="A151" s="18"/>
      <c r="B151" s="18"/>
      <c r="C151" s="18"/>
      <c r="D151" s="18"/>
      <c r="E151" s="18"/>
      <c r="F151" s="18"/>
    </row>
    <row r="152" spans="1:6" ht="12.75">
      <c r="A152" s="18"/>
      <c r="B152" s="18"/>
      <c r="C152" s="18"/>
      <c r="D152" s="18"/>
      <c r="E152" s="18"/>
      <c r="F152" s="18"/>
    </row>
    <row r="153" spans="1:6" ht="12.75">
      <c r="A153" s="19"/>
      <c r="B153" s="18"/>
      <c r="C153" s="18"/>
      <c r="D153" s="18"/>
      <c r="E153" s="18"/>
      <c r="F153" s="18"/>
    </row>
    <row r="154" spans="1:6" ht="12.75">
      <c r="A154" s="18"/>
      <c r="B154" s="18"/>
      <c r="C154" s="18"/>
      <c r="D154" s="18"/>
      <c r="E154" s="18"/>
      <c r="F154" s="18"/>
    </row>
    <row r="155" spans="1:6" ht="12.75">
      <c r="A155" s="18"/>
      <c r="B155" s="18"/>
      <c r="C155" s="18"/>
      <c r="D155" s="18"/>
      <c r="E155" s="18"/>
      <c r="F155" s="18"/>
    </row>
    <row r="156" spans="1:6" ht="12.75">
      <c r="A156" s="19"/>
      <c r="B156" s="18"/>
      <c r="C156" s="18"/>
      <c r="D156" s="18"/>
      <c r="E156" s="18"/>
      <c r="F156" s="18"/>
    </row>
    <row r="157" spans="1:6" ht="12.75">
      <c r="A157" s="18"/>
      <c r="B157" s="18"/>
      <c r="C157" s="18"/>
      <c r="D157" s="18"/>
      <c r="E157" s="18"/>
      <c r="F157" s="18"/>
    </row>
    <row r="158" spans="1:6" ht="12.75">
      <c r="A158" s="18"/>
      <c r="B158" s="18"/>
      <c r="C158" s="18"/>
      <c r="D158" s="18"/>
      <c r="E158" s="18"/>
      <c r="F158" s="18"/>
    </row>
    <row r="159" spans="1:6" ht="12.75">
      <c r="A159" s="19"/>
      <c r="B159" s="18"/>
      <c r="C159" s="18"/>
      <c r="D159" s="18"/>
      <c r="E159" s="18"/>
      <c r="F159" s="18"/>
    </row>
    <row r="160" spans="1:6" ht="13.5" customHeight="1">
      <c r="A160" s="18"/>
      <c r="B160" s="18"/>
      <c r="C160" s="18"/>
      <c r="D160" s="18"/>
      <c r="E160" s="18"/>
      <c r="F160" s="18"/>
    </row>
    <row r="161" spans="1:6" ht="12.75">
      <c r="A161" s="18"/>
      <c r="B161" s="18"/>
      <c r="C161" s="18"/>
      <c r="D161" s="18"/>
      <c r="E161" s="18"/>
      <c r="F161" s="18"/>
    </row>
    <row r="162" spans="4:9" ht="15.75" customHeight="1">
      <c r="D162" s="653"/>
      <c r="E162" s="653"/>
      <c r="F162" s="653"/>
      <c r="G162" s="653"/>
      <c r="H162" s="653"/>
      <c r="I162" s="653"/>
    </row>
  </sheetData>
  <mergeCells count="24">
    <mergeCell ref="D162:I162"/>
    <mergeCell ref="A134:F134"/>
    <mergeCell ref="D3:D4"/>
    <mergeCell ref="E3:E4"/>
    <mergeCell ref="F3:F4"/>
    <mergeCell ref="A120:F120"/>
    <mergeCell ref="A130:F130"/>
    <mergeCell ref="A129:F129"/>
    <mergeCell ref="A118:F118"/>
    <mergeCell ref="A144:F144"/>
    <mergeCell ref="A135:F135"/>
    <mergeCell ref="A136:F136"/>
    <mergeCell ref="A142:F142"/>
    <mergeCell ref="C1:F1"/>
    <mergeCell ref="A2:F2"/>
    <mergeCell ref="A3:C3"/>
    <mergeCell ref="A110:F110"/>
    <mergeCell ref="A123:F123"/>
    <mergeCell ref="A119:F119"/>
    <mergeCell ref="A143:F143"/>
    <mergeCell ref="A141:F141"/>
    <mergeCell ref="A137:F137"/>
    <mergeCell ref="A138:F138"/>
    <mergeCell ref="A140:F140"/>
  </mergeCells>
  <printOptions/>
  <pageMargins left="0.7874015748031497" right="0.7874015748031497" top="0.3937007874015748" bottom="0.54" header="0.5118110236220472" footer="0.5118110236220472"/>
  <pageSetup horizontalDpi="600" verticalDpi="600" orientation="portrait" paperSize="9" scale="94" r:id="rId1"/>
  <headerFooter alignWithMargins="0"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N35"/>
  <sheetViews>
    <sheetView workbookViewId="0" topLeftCell="A1">
      <selection activeCell="A3" sqref="A3:K3"/>
    </sheetView>
  </sheetViews>
  <sheetFormatPr defaultColWidth="9.00390625" defaultRowHeight="12.75"/>
  <cols>
    <col min="1" max="1" width="4.375" style="0" customWidth="1"/>
    <col min="2" max="2" width="38.75390625" style="0" customWidth="1"/>
    <col min="3" max="3" width="16.25390625" style="0" customWidth="1"/>
    <col min="4" max="4" width="14.875" style="0" hidden="1" customWidth="1"/>
    <col min="5" max="5" width="15.375" style="0" hidden="1" customWidth="1"/>
    <col min="6" max="6" width="22.625" style="0" customWidth="1"/>
    <col min="7" max="8" width="27.375" style="0" customWidth="1"/>
  </cols>
  <sheetData>
    <row r="1" ht="12.75" customHeight="1"/>
    <row r="2" spans="3:8" ht="49.5" customHeight="1">
      <c r="C2" s="670" t="s">
        <v>767</v>
      </c>
      <c r="D2" s="670"/>
      <c r="E2" s="670"/>
      <c r="F2" s="670"/>
      <c r="G2" s="20"/>
      <c r="H2" s="20"/>
    </row>
    <row r="3" spans="1:11" ht="15.75">
      <c r="A3" s="657" t="s">
        <v>367</v>
      </c>
      <c r="B3" s="657"/>
      <c r="C3" s="657"/>
      <c r="D3" s="657"/>
      <c r="E3" s="657"/>
      <c r="F3" s="657"/>
      <c r="G3" s="657"/>
      <c r="H3" s="657"/>
      <c r="I3" s="657"/>
      <c r="J3" s="657"/>
      <c r="K3" s="657"/>
    </row>
    <row r="4" spans="1:11" ht="15.7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</row>
    <row r="5" ht="13.5" thickBot="1"/>
    <row r="6" spans="1:11" ht="24.75" customHeight="1">
      <c r="A6" s="662" t="s">
        <v>368</v>
      </c>
      <c r="B6" s="660" t="s">
        <v>369</v>
      </c>
      <c r="C6" s="658" t="s">
        <v>370</v>
      </c>
      <c r="D6" s="664" t="s">
        <v>371</v>
      </c>
      <c r="E6" s="666" t="s">
        <v>372</v>
      </c>
      <c r="F6" s="668" t="s">
        <v>485</v>
      </c>
      <c r="G6" s="17"/>
      <c r="H6" s="17"/>
      <c r="I6" s="656"/>
      <c r="J6" s="656"/>
      <c r="K6" s="656"/>
    </row>
    <row r="7" spans="1:11" ht="18.75" customHeight="1" thickBot="1">
      <c r="A7" s="663"/>
      <c r="B7" s="661"/>
      <c r="C7" s="659"/>
      <c r="D7" s="665"/>
      <c r="E7" s="667"/>
      <c r="F7" s="669"/>
      <c r="G7" s="17"/>
      <c r="H7" s="17"/>
      <c r="I7" s="656"/>
      <c r="J7" s="656"/>
      <c r="K7" s="656"/>
    </row>
    <row r="8" spans="1:8" ht="13.5" customHeight="1" thickBot="1">
      <c r="A8" s="22">
        <v>1</v>
      </c>
      <c r="B8" s="23">
        <v>2</v>
      </c>
      <c r="C8" s="24">
        <v>3</v>
      </c>
      <c r="D8" s="25">
        <v>4</v>
      </c>
      <c r="E8" s="26">
        <v>4</v>
      </c>
      <c r="F8" s="27">
        <v>5</v>
      </c>
      <c r="G8" s="28"/>
      <c r="H8" s="28"/>
    </row>
    <row r="9" spans="1:8" ht="18" customHeight="1" thickBot="1">
      <c r="A9" s="87" t="s">
        <v>373</v>
      </c>
      <c r="B9" s="88" t="s">
        <v>374</v>
      </c>
      <c r="C9" s="88"/>
      <c r="D9" s="89">
        <v>25467450</v>
      </c>
      <c r="E9" s="90">
        <f>'[1]Z 1'!S384</f>
        <v>25040631</v>
      </c>
      <c r="F9" s="91">
        <f>'Z 1'!I270</f>
        <v>34498203</v>
      </c>
      <c r="G9" s="29"/>
      <c r="H9" s="29"/>
    </row>
    <row r="10" spans="1:8" ht="18" customHeight="1" thickBot="1">
      <c r="A10" s="80" t="s">
        <v>375</v>
      </c>
      <c r="B10" s="92" t="s">
        <v>376</v>
      </c>
      <c r="C10" s="92"/>
      <c r="D10" s="93">
        <v>28296781</v>
      </c>
      <c r="E10" s="94">
        <f>'[1]Z 2'!K566</f>
        <v>31214108</v>
      </c>
      <c r="F10" s="86">
        <f>'Z 2'!G448</f>
        <v>34466465</v>
      </c>
      <c r="G10" s="29"/>
      <c r="H10" s="29"/>
    </row>
    <row r="11" spans="1:8" ht="12.75">
      <c r="A11" s="30"/>
      <c r="B11" s="31" t="s">
        <v>377</v>
      </c>
      <c r="C11" s="32"/>
      <c r="D11" s="33">
        <f>D9-D10</f>
        <v>-2829331</v>
      </c>
      <c r="E11" s="33">
        <f>E9-E10</f>
        <v>-6173477</v>
      </c>
      <c r="F11" s="32">
        <f>F9-F10</f>
        <v>31738</v>
      </c>
      <c r="G11" s="29"/>
      <c r="H11" s="29"/>
    </row>
    <row r="12" spans="1:8" ht="15.75" customHeight="1" thickBot="1">
      <c r="A12" s="34"/>
      <c r="B12" s="35" t="s">
        <v>378</v>
      </c>
      <c r="C12" s="35"/>
      <c r="D12" s="36">
        <f>D13-D21</f>
        <v>2945559</v>
      </c>
      <c r="E12" s="36">
        <f>E13-E21</f>
        <v>6173477</v>
      </c>
      <c r="F12" s="37">
        <f>F13-F21</f>
        <v>-31738</v>
      </c>
      <c r="G12" s="29"/>
      <c r="H12" s="29"/>
    </row>
    <row r="13" spans="1:8" ht="15.75" customHeight="1" thickBot="1">
      <c r="A13" s="80" t="s">
        <v>379</v>
      </c>
      <c r="B13" s="83" t="s">
        <v>380</v>
      </c>
      <c r="C13" s="86"/>
      <c r="D13" s="84">
        <f>D16+D20+D14+D18</f>
        <v>3495559</v>
      </c>
      <c r="E13" s="84">
        <f>E16+E20+E14+E18+E15</f>
        <v>7033477</v>
      </c>
      <c r="F13" s="85">
        <f>SUM(F14:F20)</f>
        <v>3119708</v>
      </c>
      <c r="G13" s="38"/>
      <c r="H13" s="38"/>
    </row>
    <row r="14" spans="1:8" ht="16.5" customHeight="1">
      <c r="A14" s="39" t="s">
        <v>381</v>
      </c>
      <c r="B14" s="31" t="s">
        <v>524</v>
      </c>
      <c r="C14" s="30" t="s">
        <v>542</v>
      </c>
      <c r="D14" s="33">
        <v>3067725</v>
      </c>
      <c r="E14" s="33">
        <v>6080000</v>
      </c>
      <c r="F14" s="32">
        <v>877954</v>
      </c>
      <c r="G14" s="29"/>
      <c r="H14" s="29"/>
    </row>
    <row r="15" spans="1:8" ht="24" customHeight="1">
      <c r="A15" s="40" t="s">
        <v>382</v>
      </c>
      <c r="B15" s="42" t="s">
        <v>523</v>
      </c>
      <c r="C15" s="8" t="s">
        <v>543</v>
      </c>
      <c r="D15" s="41">
        <v>0</v>
      </c>
      <c r="E15" s="41">
        <v>254000</v>
      </c>
      <c r="F15" s="11">
        <v>1954878</v>
      </c>
      <c r="G15" s="29"/>
      <c r="H15" s="29"/>
    </row>
    <row r="16" spans="1:8" ht="16.5" customHeight="1">
      <c r="A16" s="40" t="s">
        <v>383</v>
      </c>
      <c r="B16" s="11" t="s">
        <v>384</v>
      </c>
      <c r="C16" s="8" t="s">
        <v>544</v>
      </c>
      <c r="D16" s="41">
        <v>119000</v>
      </c>
      <c r="E16" s="41">
        <v>110000</v>
      </c>
      <c r="F16" s="11">
        <v>0</v>
      </c>
      <c r="G16" s="29"/>
      <c r="H16" s="29"/>
    </row>
    <row r="17" spans="1:8" ht="15.75" customHeight="1">
      <c r="A17" s="40" t="s">
        <v>385</v>
      </c>
      <c r="B17" s="11" t="s">
        <v>386</v>
      </c>
      <c r="C17" s="8" t="s">
        <v>545</v>
      </c>
      <c r="D17" s="41">
        <v>0</v>
      </c>
      <c r="E17" s="41">
        <v>0</v>
      </c>
      <c r="F17" s="11">
        <v>0</v>
      </c>
      <c r="G17" s="29"/>
      <c r="H17" s="29"/>
    </row>
    <row r="18" spans="1:8" ht="18.75" customHeight="1">
      <c r="A18" s="40" t="s">
        <v>387</v>
      </c>
      <c r="B18" s="42" t="s">
        <v>388</v>
      </c>
      <c r="C18" s="8" t="s">
        <v>546</v>
      </c>
      <c r="D18" s="41">
        <v>182463</v>
      </c>
      <c r="E18" s="41">
        <v>0</v>
      </c>
      <c r="F18" s="11">
        <v>0</v>
      </c>
      <c r="G18" s="29"/>
      <c r="H18" s="29"/>
    </row>
    <row r="19" spans="1:8" ht="16.5" customHeight="1">
      <c r="A19" s="40">
        <v>6</v>
      </c>
      <c r="B19" s="42" t="s">
        <v>389</v>
      </c>
      <c r="C19" s="8" t="s">
        <v>547</v>
      </c>
      <c r="D19" s="41">
        <v>0</v>
      </c>
      <c r="E19" s="41">
        <v>0</v>
      </c>
      <c r="F19" s="11">
        <v>0</v>
      </c>
      <c r="G19" s="29"/>
      <c r="H19" s="29"/>
    </row>
    <row r="20" spans="1:8" ht="16.5" customHeight="1" thickBot="1">
      <c r="A20" s="43" t="s">
        <v>390</v>
      </c>
      <c r="B20" s="44" t="s">
        <v>391</v>
      </c>
      <c r="C20" s="45" t="s">
        <v>544</v>
      </c>
      <c r="D20" s="36">
        <v>126371</v>
      </c>
      <c r="E20" s="36">
        <v>589477</v>
      </c>
      <c r="F20" s="37">
        <v>286876</v>
      </c>
      <c r="G20" s="29"/>
      <c r="H20" s="29"/>
    </row>
    <row r="21" spans="1:8" ht="15.75" customHeight="1" thickBot="1">
      <c r="A21" s="80" t="s">
        <v>392</v>
      </c>
      <c r="B21" s="81" t="s">
        <v>393</v>
      </c>
      <c r="C21" s="82"/>
      <c r="D21" s="83">
        <f>D22+D26</f>
        <v>550000</v>
      </c>
      <c r="E21" s="84">
        <f>E22+E24</f>
        <v>860000</v>
      </c>
      <c r="F21" s="85">
        <f>SUM(F22:F28)</f>
        <v>3151446</v>
      </c>
      <c r="G21" s="38"/>
      <c r="H21" s="38"/>
    </row>
    <row r="22" spans="1:8" ht="15.75" customHeight="1">
      <c r="A22" s="46" t="s">
        <v>381</v>
      </c>
      <c r="B22" s="47" t="s">
        <v>394</v>
      </c>
      <c r="C22" s="48" t="s">
        <v>548</v>
      </c>
      <c r="D22" s="49">
        <v>550000</v>
      </c>
      <c r="E22" s="49">
        <v>750000</v>
      </c>
      <c r="F22" s="50">
        <v>1086568</v>
      </c>
      <c r="G22" s="29"/>
      <c r="H22" s="29"/>
    </row>
    <row r="23" spans="1:8" ht="23.25" customHeight="1">
      <c r="A23" s="39" t="s">
        <v>382</v>
      </c>
      <c r="B23" s="31" t="s">
        <v>522</v>
      </c>
      <c r="C23" s="30" t="s">
        <v>549</v>
      </c>
      <c r="D23" s="33"/>
      <c r="E23" s="33"/>
      <c r="F23" s="223">
        <v>1954878</v>
      </c>
      <c r="G23" s="29"/>
      <c r="H23" s="29"/>
    </row>
    <row r="24" spans="1:8" ht="15.75" customHeight="1">
      <c r="A24" s="40" t="s">
        <v>383</v>
      </c>
      <c r="B24" s="11" t="s">
        <v>395</v>
      </c>
      <c r="C24" s="8" t="s">
        <v>550</v>
      </c>
      <c r="D24" s="41">
        <v>0</v>
      </c>
      <c r="E24" s="41">
        <v>110000</v>
      </c>
      <c r="F24" s="51">
        <v>50000</v>
      </c>
      <c r="G24" s="29"/>
      <c r="H24" s="29"/>
    </row>
    <row r="25" spans="1:8" ht="15.75" customHeight="1">
      <c r="A25" s="40" t="s">
        <v>385</v>
      </c>
      <c r="B25" s="11" t="s">
        <v>525</v>
      </c>
      <c r="C25" s="8" t="s">
        <v>548</v>
      </c>
      <c r="D25" s="41">
        <v>0</v>
      </c>
      <c r="E25" s="41">
        <v>0</v>
      </c>
      <c r="F25" s="51">
        <v>60000</v>
      </c>
      <c r="G25" s="29"/>
      <c r="H25" s="29"/>
    </row>
    <row r="26" spans="1:14" ht="15.75" customHeight="1">
      <c r="A26" s="40" t="s">
        <v>387</v>
      </c>
      <c r="B26" s="11" t="s">
        <v>396</v>
      </c>
      <c r="C26" s="8" t="s">
        <v>551</v>
      </c>
      <c r="D26" s="41">
        <v>0</v>
      </c>
      <c r="E26" s="41">
        <v>0</v>
      </c>
      <c r="F26" s="51">
        <v>0</v>
      </c>
      <c r="G26" s="29"/>
      <c r="H26" s="29"/>
      <c r="N26" s="29"/>
    </row>
    <row r="27" spans="1:8" ht="15.75" customHeight="1">
      <c r="A27" s="40" t="s">
        <v>425</v>
      </c>
      <c r="B27" s="11" t="s">
        <v>397</v>
      </c>
      <c r="C27" s="8" t="s">
        <v>552</v>
      </c>
      <c r="D27" s="41">
        <v>0</v>
      </c>
      <c r="E27" s="41">
        <v>0</v>
      </c>
      <c r="F27" s="51">
        <v>0</v>
      </c>
      <c r="G27" s="29"/>
      <c r="H27" s="29"/>
    </row>
    <row r="28" spans="1:8" ht="15.75" customHeight="1" thickBot="1">
      <c r="A28" s="52" t="s">
        <v>426</v>
      </c>
      <c r="B28" s="53" t="s">
        <v>398</v>
      </c>
      <c r="C28" s="54" t="s">
        <v>550</v>
      </c>
      <c r="D28" s="55">
        <v>0</v>
      </c>
      <c r="E28" s="55">
        <v>0</v>
      </c>
      <c r="F28" s="56">
        <v>0</v>
      </c>
      <c r="G28" s="29"/>
      <c r="H28" s="29"/>
    </row>
    <row r="30" spans="3:6" ht="12.75">
      <c r="C30" s="671" t="s">
        <v>1</v>
      </c>
      <c r="D30" s="671"/>
      <c r="E30" s="671"/>
      <c r="F30" s="671"/>
    </row>
    <row r="31" spans="3:6" ht="12.75">
      <c r="C31" s="671" t="s">
        <v>2</v>
      </c>
      <c r="D31" s="671"/>
      <c r="E31" s="671"/>
      <c r="F31" s="671"/>
    </row>
    <row r="32" ht="30.75" customHeight="1"/>
    <row r="35" ht="12.75">
      <c r="E35" t="s">
        <v>271</v>
      </c>
    </row>
  </sheetData>
  <mergeCells count="11">
    <mergeCell ref="C2:F2"/>
    <mergeCell ref="C30:F30"/>
    <mergeCell ref="C31:F31"/>
    <mergeCell ref="I6:K7"/>
    <mergeCell ref="A3:K3"/>
    <mergeCell ref="C6:C7"/>
    <mergeCell ref="B6:B7"/>
    <mergeCell ref="A6:A7"/>
    <mergeCell ref="D6:D7"/>
    <mergeCell ref="E6:E7"/>
    <mergeCell ref="F6:F7"/>
  </mergeCells>
  <printOptions/>
  <pageMargins left="0.5905511811023623" right="0.5905511811023623" top="0.3937007874015748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3"/>
  <sheetViews>
    <sheetView workbookViewId="0" topLeftCell="A1">
      <selection activeCell="F2" sqref="F2"/>
    </sheetView>
  </sheetViews>
  <sheetFormatPr defaultColWidth="9.00390625" defaultRowHeight="12.75"/>
  <cols>
    <col min="1" max="1" width="3.25390625" style="0" customWidth="1"/>
    <col min="2" max="2" width="29.625" style="0" customWidth="1"/>
    <col min="3" max="3" width="9.625" style="0" customWidth="1"/>
  </cols>
  <sheetData>
    <row r="1" spans="6:14" ht="12.75" customHeight="1">
      <c r="F1" s="672" t="s">
        <v>768</v>
      </c>
      <c r="G1" s="672"/>
      <c r="H1" s="672"/>
      <c r="I1" s="672"/>
      <c r="J1" s="672"/>
      <c r="K1" s="672"/>
      <c r="L1" s="672"/>
      <c r="M1" s="672"/>
      <c r="N1" s="672"/>
    </row>
    <row r="4" spans="1:14" ht="12.75" customHeight="1" thickBot="1">
      <c r="A4" s="680" t="s">
        <v>713</v>
      </c>
      <c r="B4" s="680"/>
      <c r="C4" s="680"/>
      <c r="D4" s="680"/>
      <c r="E4" s="680"/>
      <c r="F4" s="680"/>
      <c r="G4" s="680"/>
      <c r="H4" s="680"/>
      <c r="I4" s="680"/>
      <c r="J4" s="680"/>
      <c r="K4" s="680"/>
      <c r="L4" s="680"/>
      <c r="M4" s="680"/>
      <c r="N4" s="680"/>
    </row>
    <row r="5" spans="1:14" ht="13.5" thickBot="1">
      <c r="A5" s="673" t="s">
        <v>368</v>
      </c>
      <c r="B5" s="673" t="s">
        <v>399</v>
      </c>
      <c r="C5" s="675" t="s">
        <v>553</v>
      </c>
      <c r="D5" s="677" t="s">
        <v>400</v>
      </c>
      <c r="E5" s="678"/>
      <c r="F5" s="678"/>
      <c r="G5" s="678"/>
      <c r="H5" s="678"/>
      <c r="I5" s="678"/>
      <c r="J5" s="678"/>
      <c r="K5" s="678"/>
      <c r="L5" s="678"/>
      <c r="M5" s="678"/>
      <c r="N5" s="679"/>
    </row>
    <row r="6" spans="1:14" ht="18" customHeight="1" thickBot="1">
      <c r="A6" s="674"/>
      <c r="B6" s="674"/>
      <c r="C6" s="676"/>
      <c r="D6" s="95">
        <v>2005</v>
      </c>
      <c r="E6" s="95">
        <v>2006</v>
      </c>
      <c r="F6" s="95">
        <v>2007</v>
      </c>
      <c r="G6" s="95">
        <v>2008</v>
      </c>
      <c r="H6" s="95">
        <v>2009</v>
      </c>
      <c r="I6" s="95">
        <v>2010</v>
      </c>
      <c r="J6" s="95">
        <v>2011</v>
      </c>
      <c r="K6" s="95">
        <v>2012</v>
      </c>
      <c r="L6" s="96">
        <v>2013</v>
      </c>
      <c r="M6" s="96">
        <v>2014</v>
      </c>
      <c r="N6" s="95">
        <v>2015</v>
      </c>
    </row>
    <row r="7" spans="1:14" ht="13.5" thickBot="1">
      <c r="A7" s="208">
        <v>1</v>
      </c>
      <c r="B7" s="208">
        <v>2</v>
      </c>
      <c r="C7" s="458">
        <v>3</v>
      </c>
      <c r="D7" s="57">
        <v>4</v>
      </c>
      <c r="E7" s="57">
        <v>5</v>
      </c>
      <c r="F7" s="25">
        <v>6</v>
      </c>
      <c r="G7" s="57">
        <v>7</v>
      </c>
      <c r="H7" s="57">
        <v>8</v>
      </c>
      <c r="I7" s="57">
        <v>9</v>
      </c>
      <c r="J7" s="57">
        <v>10</v>
      </c>
      <c r="K7" s="57">
        <v>11</v>
      </c>
      <c r="L7" s="58">
        <v>12</v>
      </c>
      <c r="M7" s="58">
        <v>13</v>
      </c>
      <c r="N7" s="59">
        <v>14</v>
      </c>
    </row>
    <row r="8" spans="1:14" ht="22.5">
      <c r="A8" s="459" t="s">
        <v>381</v>
      </c>
      <c r="B8" s="531" t="s">
        <v>467</v>
      </c>
      <c r="C8" s="460">
        <v>9570268</v>
      </c>
      <c r="D8" s="461">
        <v>8483700</v>
      </c>
      <c r="E8" s="460">
        <v>7377132</v>
      </c>
      <c r="F8" s="460">
        <v>6220564</v>
      </c>
      <c r="G8" s="460">
        <v>5046271</v>
      </c>
      <c r="H8" s="460">
        <v>3799703</v>
      </c>
      <c r="I8" s="460">
        <v>2743135</v>
      </c>
      <c r="J8" s="460">
        <v>1686567</v>
      </c>
      <c r="K8" s="461">
        <v>630000</v>
      </c>
      <c r="L8" s="460">
        <v>0</v>
      </c>
      <c r="M8" s="460">
        <v>0</v>
      </c>
      <c r="N8" s="460">
        <v>0</v>
      </c>
    </row>
    <row r="9" spans="1:14" ht="12.75">
      <c r="A9" s="462" t="s">
        <v>382</v>
      </c>
      <c r="B9" s="236" t="s">
        <v>526</v>
      </c>
      <c r="C9" s="463">
        <v>194000</v>
      </c>
      <c r="D9" s="464">
        <v>134000</v>
      </c>
      <c r="E9" s="463">
        <v>72000</v>
      </c>
      <c r="F9" s="463">
        <v>36000</v>
      </c>
      <c r="G9" s="463">
        <v>0</v>
      </c>
      <c r="H9" s="463">
        <v>0</v>
      </c>
      <c r="I9" s="463">
        <v>0</v>
      </c>
      <c r="J9" s="463">
        <v>0</v>
      </c>
      <c r="K9" s="464">
        <v>0</v>
      </c>
      <c r="L9" s="463">
        <v>0</v>
      </c>
      <c r="M9" s="463">
        <v>0</v>
      </c>
      <c r="N9" s="463">
        <v>0</v>
      </c>
    </row>
    <row r="10" spans="1:14" ht="12.75">
      <c r="A10" s="465" t="s">
        <v>383</v>
      </c>
      <c r="B10" s="236" t="s">
        <v>468</v>
      </c>
      <c r="C10" s="463">
        <v>0</v>
      </c>
      <c r="D10" s="466">
        <v>306328</v>
      </c>
      <c r="E10" s="467">
        <v>206328</v>
      </c>
      <c r="F10" s="467">
        <v>106328</v>
      </c>
      <c r="G10" s="467">
        <v>0</v>
      </c>
      <c r="H10" s="467">
        <v>0</v>
      </c>
      <c r="I10" s="467">
        <v>0</v>
      </c>
      <c r="J10" s="467">
        <v>0</v>
      </c>
      <c r="K10" s="466">
        <v>0</v>
      </c>
      <c r="L10" s="467">
        <v>0</v>
      </c>
      <c r="M10" s="467">
        <v>0</v>
      </c>
      <c r="N10" s="467">
        <v>0</v>
      </c>
    </row>
    <row r="11" spans="1:14" ht="22.5">
      <c r="A11" s="462" t="s">
        <v>385</v>
      </c>
      <c r="B11" s="469" t="s">
        <v>714</v>
      </c>
      <c r="C11" s="463">
        <v>0</v>
      </c>
      <c r="D11" s="464">
        <v>0</v>
      </c>
      <c r="E11" s="463"/>
      <c r="F11" s="463"/>
      <c r="G11" s="463"/>
      <c r="H11" s="463"/>
      <c r="I11" s="463"/>
      <c r="J11" s="463"/>
      <c r="K11" s="464"/>
      <c r="L11" s="463"/>
      <c r="M11" s="463"/>
      <c r="N11" s="463">
        <v>0</v>
      </c>
    </row>
    <row r="12" spans="1:14" ht="22.5">
      <c r="A12" s="462">
        <v>5</v>
      </c>
      <c r="B12" s="469" t="s">
        <v>715</v>
      </c>
      <c r="C12" s="463">
        <v>0</v>
      </c>
      <c r="D12" s="464">
        <v>571626</v>
      </c>
      <c r="E12" s="463">
        <v>1301015</v>
      </c>
      <c r="F12" s="463">
        <v>1863215</v>
      </c>
      <c r="G12" s="463">
        <v>1863215</v>
      </c>
      <c r="H12" s="463">
        <v>1552679</v>
      </c>
      <c r="I12" s="463">
        <v>1242143</v>
      </c>
      <c r="J12" s="463">
        <v>931607</v>
      </c>
      <c r="K12" s="464">
        <v>621071</v>
      </c>
      <c r="L12" s="463">
        <v>310535</v>
      </c>
      <c r="M12" s="463"/>
      <c r="N12" s="463">
        <v>0</v>
      </c>
    </row>
    <row r="13" spans="1:14" ht="22.5">
      <c r="A13" s="468">
        <v>6</v>
      </c>
      <c r="B13" s="469" t="s">
        <v>401</v>
      </c>
      <c r="C13" s="63">
        <v>0</v>
      </c>
      <c r="D13" s="237">
        <v>0</v>
      </c>
      <c r="E13" s="63">
        <v>0</v>
      </c>
      <c r="F13" s="63">
        <v>0</v>
      </c>
      <c r="G13" s="63">
        <v>0</v>
      </c>
      <c r="H13" s="63">
        <v>0</v>
      </c>
      <c r="I13" s="63">
        <v>0</v>
      </c>
      <c r="J13" s="225">
        <v>0</v>
      </c>
      <c r="K13" s="470">
        <v>0</v>
      </c>
      <c r="L13" s="225">
        <v>0</v>
      </c>
      <c r="M13" s="225">
        <v>0</v>
      </c>
      <c r="N13" s="225">
        <v>0</v>
      </c>
    </row>
    <row r="14" spans="1:14" ht="22.5">
      <c r="A14" s="471">
        <v>7</v>
      </c>
      <c r="B14" s="469" t="s">
        <v>469</v>
      </c>
      <c r="C14" s="63">
        <v>0</v>
      </c>
      <c r="D14" s="237">
        <v>0</v>
      </c>
      <c r="E14" s="63">
        <v>0</v>
      </c>
      <c r="F14" s="63">
        <v>0</v>
      </c>
      <c r="G14" s="63">
        <v>0</v>
      </c>
      <c r="H14" s="63">
        <v>0</v>
      </c>
      <c r="I14" s="63">
        <v>0</v>
      </c>
      <c r="J14" s="63">
        <v>0</v>
      </c>
      <c r="K14" s="237">
        <v>0</v>
      </c>
      <c r="L14" s="63">
        <v>0</v>
      </c>
      <c r="M14" s="63">
        <v>0</v>
      </c>
      <c r="N14" s="63">
        <v>0</v>
      </c>
    </row>
    <row r="15" spans="1:14" ht="12.75">
      <c r="A15" s="468"/>
      <c r="B15" s="236" t="s">
        <v>402</v>
      </c>
      <c r="C15" s="63">
        <v>0</v>
      </c>
      <c r="D15" s="237">
        <v>0</v>
      </c>
      <c r="E15" s="63">
        <v>0</v>
      </c>
      <c r="F15" s="63">
        <v>0</v>
      </c>
      <c r="G15" s="63">
        <v>0</v>
      </c>
      <c r="H15" s="63">
        <v>0</v>
      </c>
      <c r="I15" s="63">
        <v>0</v>
      </c>
      <c r="J15" s="63">
        <v>0</v>
      </c>
      <c r="K15" s="237">
        <v>0</v>
      </c>
      <c r="L15" s="63">
        <v>0</v>
      </c>
      <c r="M15" s="63">
        <v>0</v>
      </c>
      <c r="N15" s="63">
        <v>0</v>
      </c>
    </row>
    <row r="16" spans="1:14" ht="12.75">
      <c r="A16" s="468"/>
      <c r="B16" s="236" t="s">
        <v>403</v>
      </c>
      <c r="C16" s="63">
        <v>0</v>
      </c>
      <c r="D16" s="237">
        <v>0</v>
      </c>
      <c r="E16" s="63">
        <v>0</v>
      </c>
      <c r="F16" s="63">
        <v>0</v>
      </c>
      <c r="G16" s="63">
        <v>0</v>
      </c>
      <c r="H16" s="63">
        <v>0</v>
      </c>
      <c r="I16" s="63">
        <v>0</v>
      </c>
      <c r="J16" s="63">
        <v>0</v>
      </c>
      <c r="K16" s="237">
        <v>0</v>
      </c>
      <c r="L16" s="63">
        <v>0</v>
      </c>
      <c r="M16" s="63">
        <v>0</v>
      </c>
      <c r="N16" s="63">
        <v>0</v>
      </c>
    </row>
    <row r="17" spans="1:14" ht="12.75">
      <c r="A17" s="468"/>
      <c r="B17" s="236" t="s">
        <v>404</v>
      </c>
      <c r="C17" s="63">
        <v>0</v>
      </c>
      <c r="D17" s="237">
        <v>0</v>
      </c>
      <c r="E17" s="63">
        <v>0</v>
      </c>
      <c r="F17" s="63">
        <v>0</v>
      </c>
      <c r="G17" s="63">
        <v>0</v>
      </c>
      <c r="H17" s="63">
        <v>0</v>
      </c>
      <c r="I17" s="63">
        <v>0</v>
      </c>
      <c r="J17" s="63">
        <v>0</v>
      </c>
      <c r="K17" s="237">
        <v>0</v>
      </c>
      <c r="L17" s="63">
        <v>0</v>
      </c>
      <c r="M17" s="63">
        <v>0</v>
      </c>
      <c r="N17" s="63">
        <v>0</v>
      </c>
    </row>
    <row r="18" spans="1:14" ht="12.75">
      <c r="A18" s="468"/>
      <c r="B18" s="236" t="s">
        <v>405</v>
      </c>
      <c r="C18" s="63">
        <v>0</v>
      </c>
      <c r="D18" s="237">
        <v>0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237">
        <v>0</v>
      </c>
      <c r="L18" s="63">
        <v>0</v>
      </c>
      <c r="M18" s="63">
        <v>0</v>
      </c>
      <c r="N18" s="63">
        <v>0</v>
      </c>
    </row>
    <row r="19" spans="1:14" ht="12.75">
      <c r="A19" s="462">
        <v>8</v>
      </c>
      <c r="B19" s="236" t="s">
        <v>406</v>
      </c>
      <c r="C19" s="463">
        <f>C8+C9+C10+C11+C12+C13+C14</f>
        <v>9764268</v>
      </c>
      <c r="D19" s="463">
        <v>9495654</v>
      </c>
      <c r="E19" s="463">
        <f aca="true" t="shared" si="0" ref="E19:L19">E8+E9+E10+E11+E12+E13+E14</f>
        <v>8956475</v>
      </c>
      <c r="F19" s="463">
        <f t="shared" si="0"/>
        <v>8226107</v>
      </c>
      <c r="G19" s="463">
        <f t="shared" si="0"/>
        <v>6909486</v>
      </c>
      <c r="H19" s="463">
        <f t="shared" si="0"/>
        <v>5352382</v>
      </c>
      <c r="I19" s="463">
        <f t="shared" si="0"/>
        <v>3985278</v>
      </c>
      <c r="J19" s="463">
        <f t="shared" si="0"/>
        <v>2618174</v>
      </c>
      <c r="K19" s="463">
        <f t="shared" si="0"/>
        <v>1251071</v>
      </c>
      <c r="L19" s="463">
        <f t="shared" si="0"/>
        <v>310535</v>
      </c>
      <c r="M19" s="463">
        <v>0</v>
      </c>
      <c r="N19" s="463">
        <f>N8+N9+N10+N11+N12+N13+N14</f>
        <v>0</v>
      </c>
    </row>
    <row r="20" spans="1:14" ht="13.5" thickBot="1">
      <c r="A20" s="465">
        <v>9</v>
      </c>
      <c r="B20" s="236" t="s">
        <v>407</v>
      </c>
      <c r="C20" s="472">
        <v>24379303</v>
      </c>
      <c r="D20" s="473">
        <v>34498203</v>
      </c>
      <c r="E20" s="474">
        <v>33916000</v>
      </c>
      <c r="F20" s="472">
        <v>31631000</v>
      </c>
      <c r="G20" s="472">
        <v>30145000</v>
      </c>
      <c r="H20" s="472">
        <v>29600000</v>
      </c>
      <c r="I20" s="472">
        <v>29200000</v>
      </c>
      <c r="J20" s="472">
        <v>29400000</v>
      </c>
      <c r="K20" s="475">
        <v>29500000</v>
      </c>
      <c r="L20" s="472">
        <v>29600000</v>
      </c>
      <c r="M20" s="472">
        <v>29700000</v>
      </c>
      <c r="N20" s="472">
        <v>30000000</v>
      </c>
    </row>
    <row r="21" spans="1:14" ht="23.25" thickBot="1">
      <c r="A21" s="476">
        <v>10</v>
      </c>
      <c r="B21" s="532" t="s">
        <v>408</v>
      </c>
      <c r="C21" s="477">
        <f>C19/C20</f>
        <v>0.40051464966000055</v>
      </c>
      <c r="D21" s="478">
        <f>D19/D20</f>
        <v>0.2752506847965385</v>
      </c>
      <c r="E21" s="477">
        <f>E19/E20</f>
        <v>0.26407816369854936</v>
      </c>
      <c r="F21" s="477">
        <f>F19/F20</f>
        <v>0.2600647149947836</v>
      </c>
      <c r="G21" s="477">
        <f>G19/G20</f>
        <v>0.22920835959528943</v>
      </c>
      <c r="H21" s="477">
        <v>0.1808</v>
      </c>
      <c r="I21" s="477">
        <f>I19/I20</f>
        <v>0.13648212328767123</v>
      </c>
      <c r="J21" s="477">
        <f>J19/J20</f>
        <v>0.08905353741496598</v>
      </c>
      <c r="K21" s="479">
        <f>K19/K20</f>
        <v>0.04240918644067797</v>
      </c>
      <c r="L21" s="479">
        <f>L19/L20</f>
        <v>0.010491047297297298</v>
      </c>
      <c r="M21" s="479">
        <v>0</v>
      </c>
      <c r="N21" s="480">
        <v>0</v>
      </c>
    </row>
    <row r="22" spans="1:14" ht="24.75" thickBot="1">
      <c r="A22" s="481">
        <v>9</v>
      </c>
      <c r="B22" s="482" t="s">
        <v>401</v>
      </c>
      <c r="C22" s="483"/>
      <c r="D22" s="483"/>
      <c r="E22" s="483"/>
      <c r="F22" s="483"/>
      <c r="G22" s="483"/>
      <c r="H22" s="483"/>
      <c r="I22" s="483"/>
      <c r="J22" s="483"/>
      <c r="K22" s="536"/>
      <c r="L22" s="536"/>
      <c r="M22" s="536"/>
      <c r="N22" s="536"/>
    </row>
    <row r="23" spans="1:14" ht="12.75">
      <c r="A23" s="484"/>
      <c r="B23" s="485"/>
      <c r="C23" s="486"/>
      <c r="D23" s="486"/>
      <c r="E23" s="486"/>
      <c r="F23" s="486"/>
      <c r="G23" s="486"/>
      <c r="H23" s="486"/>
      <c r="I23" s="485"/>
      <c r="J23" s="312"/>
      <c r="K23" s="312"/>
      <c r="L23" s="312"/>
      <c r="M23" s="312"/>
      <c r="N23" s="485"/>
    </row>
    <row r="24" spans="1:14" ht="22.5">
      <c r="A24" s="312"/>
      <c r="B24" s="533" t="s">
        <v>555</v>
      </c>
      <c r="C24" s="346">
        <v>1130000</v>
      </c>
      <c r="D24" s="346">
        <v>1086568</v>
      </c>
      <c r="E24" s="346">
        <v>1106568</v>
      </c>
      <c r="F24" s="487">
        <v>1156568</v>
      </c>
      <c r="G24" s="487">
        <v>1174293</v>
      </c>
      <c r="H24" s="487">
        <v>1246568</v>
      </c>
      <c r="I24" s="346">
        <v>1056568</v>
      </c>
      <c r="J24" s="346">
        <v>1056568</v>
      </c>
      <c r="K24" s="346">
        <v>1056567</v>
      </c>
      <c r="L24" s="488">
        <v>630000</v>
      </c>
      <c r="M24" s="488">
        <v>0</v>
      </c>
      <c r="N24" s="346">
        <v>0</v>
      </c>
    </row>
    <row r="25" spans="1:14" ht="12.75">
      <c r="A25" s="312"/>
      <c r="B25" s="534" t="s">
        <v>556</v>
      </c>
      <c r="C25" s="489">
        <v>60000</v>
      </c>
      <c r="D25" s="336">
        <v>60000</v>
      </c>
      <c r="E25" s="336">
        <v>62000</v>
      </c>
      <c r="F25" s="336">
        <v>36000</v>
      </c>
      <c r="G25" s="336">
        <v>36000</v>
      </c>
      <c r="H25" s="489">
        <v>0</v>
      </c>
      <c r="I25" s="489">
        <v>0</v>
      </c>
      <c r="J25" s="336">
        <v>0</v>
      </c>
      <c r="K25" s="346">
        <v>0</v>
      </c>
      <c r="L25" s="488">
        <v>0</v>
      </c>
      <c r="M25" s="488">
        <v>0</v>
      </c>
      <c r="N25" s="346">
        <v>0</v>
      </c>
    </row>
    <row r="26" spans="1:14" ht="22.5">
      <c r="A26" s="312"/>
      <c r="B26" s="535" t="s">
        <v>554</v>
      </c>
      <c r="C26" s="489">
        <v>0</v>
      </c>
      <c r="D26" s="336">
        <v>0</v>
      </c>
      <c r="E26" s="336">
        <v>100000</v>
      </c>
      <c r="F26" s="336">
        <v>100000</v>
      </c>
      <c r="G26" s="336">
        <v>106328</v>
      </c>
      <c r="H26" s="336">
        <v>0</v>
      </c>
      <c r="I26" s="336">
        <v>0</v>
      </c>
      <c r="J26" s="336">
        <v>0</v>
      </c>
      <c r="K26" s="336">
        <v>0</v>
      </c>
      <c r="L26" s="488">
        <v>0</v>
      </c>
      <c r="M26" s="488">
        <v>0</v>
      </c>
      <c r="N26" s="346">
        <v>0</v>
      </c>
    </row>
    <row r="27" spans="1:14" ht="22.5">
      <c r="A27" s="312"/>
      <c r="B27" s="535" t="s">
        <v>754</v>
      </c>
      <c r="C27" s="489">
        <v>0</v>
      </c>
      <c r="D27" s="489">
        <v>1954878</v>
      </c>
      <c r="E27" s="336">
        <v>2068165</v>
      </c>
      <c r="F27" s="336">
        <v>1686600</v>
      </c>
      <c r="G27" s="336">
        <v>0</v>
      </c>
      <c r="H27" s="336">
        <v>0</v>
      </c>
      <c r="I27" s="336">
        <v>0</v>
      </c>
      <c r="J27" s="336">
        <v>0</v>
      </c>
      <c r="K27" s="336">
        <v>0</v>
      </c>
      <c r="L27" s="488">
        <v>0</v>
      </c>
      <c r="M27" s="488">
        <v>0</v>
      </c>
      <c r="N27" s="346">
        <v>0</v>
      </c>
    </row>
    <row r="28" spans="1:14" ht="22.5">
      <c r="A28" s="312"/>
      <c r="B28" s="535" t="s">
        <v>716</v>
      </c>
      <c r="C28" s="489">
        <v>0</v>
      </c>
      <c r="D28" s="489">
        <v>0</v>
      </c>
      <c r="E28" s="336">
        <v>0</v>
      </c>
      <c r="F28" s="336">
        <v>0</v>
      </c>
      <c r="G28" s="336">
        <v>0</v>
      </c>
      <c r="H28" s="336">
        <v>310536</v>
      </c>
      <c r="I28" s="336">
        <v>310536</v>
      </c>
      <c r="J28" s="336">
        <v>310536</v>
      </c>
      <c r="K28" s="336">
        <v>310536</v>
      </c>
      <c r="L28" s="488">
        <v>310536</v>
      </c>
      <c r="M28" s="488">
        <v>310535</v>
      </c>
      <c r="N28" s="346">
        <v>0</v>
      </c>
    </row>
    <row r="29" spans="1:14" ht="12" customHeight="1">
      <c r="A29" s="312"/>
      <c r="B29" s="490" t="s">
        <v>470</v>
      </c>
      <c r="C29" s="340">
        <f aca="true" t="shared" si="1" ref="C29:N29">C24+C25+C26+C27+C28</f>
        <v>1190000</v>
      </c>
      <c r="D29" s="340">
        <f t="shared" si="1"/>
        <v>3101446</v>
      </c>
      <c r="E29" s="340">
        <f t="shared" si="1"/>
        <v>3336733</v>
      </c>
      <c r="F29" s="340">
        <f t="shared" si="1"/>
        <v>2979168</v>
      </c>
      <c r="G29" s="340">
        <f t="shared" si="1"/>
        <v>1316621</v>
      </c>
      <c r="H29" s="340">
        <f t="shared" si="1"/>
        <v>1557104</v>
      </c>
      <c r="I29" s="340">
        <f t="shared" si="1"/>
        <v>1367104</v>
      </c>
      <c r="J29" s="340">
        <f t="shared" si="1"/>
        <v>1367104</v>
      </c>
      <c r="K29" s="340">
        <f t="shared" si="1"/>
        <v>1367103</v>
      </c>
      <c r="L29" s="340">
        <f t="shared" si="1"/>
        <v>940536</v>
      </c>
      <c r="M29" s="340">
        <f t="shared" si="1"/>
        <v>310535</v>
      </c>
      <c r="N29" s="340">
        <f t="shared" si="1"/>
        <v>0</v>
      </c>
    </row>
    <row r="30" spans="1:14" ht="31.5" customHeight="1">
      <c r="A30" s="312"/>
      <c r="B30" s="491" t="s">
        <v>738</v>
      </c>
      <c r="C30" s="414"/>
      <c r="D30" s="492"/>
      <c r="E30" s="492"/>
      <c r="F30" s="492"/>
      <c r="G30" s="492"/>
      <c r="H30" s="492"/>
      <c r="I30" s="493"/>
      <c r="J30" s="493"/>
      <c r="K30" s="312"/>
      <c r="L30" s="312"/>
      <c r="M30" s="312"/>
      <c r="N30" s="312"/>
    </row>
    <row r="31" spans="1:14" ht="12.75">
      <c r="A31" s="312"/>
      <c r="B31" s="312"/>
      <c r="C31" s="312"/>
      <c r="D31" s="312"/>
      <c r="E31" s="312"/>
      <c r="F31" s="312"/>
      <c r="G31" s="312"/>
      <c r="H31" s="615" t="s">
        <v>761</v>
      </c>
      <c r="I31" s="615"/>
      <c r="J31" s="615"/>
      <c r="K31" s="615"/>
      <c r="L31" s="615"/>
      <c r="M31" s="615"/>
      <c r="N31" s="615"/>
    </row>
    <row r="33" spans="10:12" ht="12.75">
      <c r="J33" s="671" t="s">
        <v>760</v>
      </c>
      <c r="K33" s="671"/>
      <c r="L33" s="671"/>
    </row>
  </sheetData>
  <mergeCells count="8">
    <mergeCell ref="J33:L33"/>
    <mergeCell ref="F1:N1"/>
    <mergeCell ref="H31:N31"/>
    <mergeCell ref="A5:A6"/>
    <mergeCell ref="B5:B6"/>
    <mergeCell ref="C5:C6"/>
    <mergeCell ref="D5:N5"/>
    <mergeCell ref="A4:N4"/>
  </mergeCells>
  <printOptions/>
  <pageMargins left="0.23" right="0.29" top="0.34" bottom="0.32" header="0.4" footer="0.29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5"/>
  <sheetViews>
    <sheetView workbookViewId="0" topLeftCell="F2">
      <selection activeCell="K1" sqref="K1:L2"/>
    </sheetView>
  </sheetViews>
  <sheetFormatPr defaultColWidth="9.00390625" defaultRowHeight="12.75"/>
  <cols>
    <col min="1" max="1" width="5.25390625" style="0" customWidth="1"/>
    <col min="2" max="2" width="8.00390625" style="0" customWidth="1"/>
    <col min="3" max="3" width="5.125" style="0" customWidth="1"/>
    <col min="4" max="4" width="27.625" style="0" customWidth="1"/>
    <col min="5" max="5" width="11.00390625" style="0" customWidth="1"/>
    <col min="6" max="6" width="10.25390625" style="0" customWidth="1"/>
    <col min="7" max="7" width="10.375" style="0" customWidth="1"/>
    <col min="8" max="9" width="10.625" style="0" customWidth="1"/>
    <col min="10" max="10" width="10.25390625" style="0" customWidth="1"/>
    <col min="11" max="11" width="11.125" style="0" hidden="1" customWidth="1"/>
    <col min="12" max="12" width="26.875" style="0" customWidth="1"/>
  </cols>
  <sheetData>
    <row r="1" spans="11:12" ht="17.25" customHeight="1" hidden="1">
      <c r="K1" s="672" t="s">
        <v>769</v>
      </c>
      <c r="L1" s="672"/>
    </row>
    <row r="2" spans="11:12" ht="44.25" customHeight="1">
      <c r="K2" s="672"/>
      <c r="L2" s="672"/>
    </row>
    <row r="3" spans="1:12" ht="33.75" customHeight="1">
      <c r="A3" s="688" t="s">
        <v>486</v>
      </c>
      <c r="B3" s="688"/>
      <c r="C3" s="688"/>
      <c r="D3" s="688"/>
      <c r="E3" s="688"/>
      <c r="F3" s="688"/>
      <c r="G3" s="688"/>
      <c r="H3" s="688"/>
      <c r="I3" s="688"/>
      <c r="J3" s="688"/>
      <c r="K3" s="688"/>
      <c r="L3" s="688"/>
    </row>
    <row r="4" spans="1:12" ht="14.25" customHeight="1">
      <c r="A4" s="578" t="s">
        <v>410</v>
      </c>
      <c r="B4" s="687" t="s">
        <v>269</v>
      </c>
      <c r="C4" s="689" t="s">
        <v>270</v>
      </c>
      <c r="D4" s="685" t="s">
        <v>411</v>
      </c>
      <c r="E4" s="686" t="s">
        <v>412</v>
      </c>
      <c r="F4" s="686"/>
      <c r="G4" s="686"/>
      <c r="H4" s="686"/>
      <c r="I4" s="686"/>
      <c r="J4" s="686"/>
      <c r="K4" s="686"/>
      <c r="L4" s="685" t="s">
        <v>413</v>
      </c>
    </row>
    <row r="5" spans="1:12" ht="13.5" customHeight="1">
      <c r="A5" s="578"/>
      <c r="B5" s="687"/>
      <c r="C5" s="690"/>
      <c r="D5" s="685"/>
      <c r="E5" s="685" t="s">
        <v>414</v>
      </c>
      <c r="F5" s="686" t="s">
        <v>415</v>
      </c>
      <c r="G5" s="686"/>
      <c r="H5" s="686"/>
      <c r="I5" s="686"/>
      <c r="J5" s="686"/>
      <c r="K5" s="686"/>
      <c r="L5" s="685"/>
    </row>
    <row r="6" spans="1:12" ht="42.75" customHeight="1">
      <c r="A6" s="578"/>
      <c r="B6" s="687"/>
      <c r="C6" s="691"/>
      <c r="D6" s="685"/>
      <c r="E6" s="685"/>
      <c r="F6" s="97" t="s">
        <v>561</v>
      </c>
      <c r="G6" s="97" t="s">
        <v>558</v>
      </c>
      <c r="H6" s="97" t="s">
        <v>559</v>
      </c>
      <c r="I6" s="97" t="s">
        <v>564</v>
      </c>
      <c r="J6" s="97" t="s">
        <v>471</v>
      </c>
      <c r="K6" s="97"/>
      <c r="L6" s="685"/>
    </row>
    <row r="7" spans="1:12" ht="12" customHeight="1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9</v>
      </c>
      <c r="L7" s="8">
        <v>11</v>
      </c>
    </row>
    <row r="8" ht="12.75" hidden="1"/>
    <row r="9" spans="1:12" ht="31.5" customHeight="1">
      <c r="A9" s="13">
        <v>600</v>
      </c>
      <c r="B9" s="13">
        <v>60014</v>
      </c>
      <c r="C9" s="13">
        <v>6050</v>
      </c>
      <c r="D9" s="7" t="s">
        <v>557</v>
      </c>
      <c r="E9" s="215">
        <f>F9+H9+I9+J9+G9</f>
        <v>37952</v>
      </c>
      <c r="F9" s="215">
        <v>18976</v>
      </c>
      <c r="G9" s="215">
        <v>0</v>
      </c>
      <c r="H9" s="215">
        <v>18976</v>
      </c>
      <c r="I9" s="215">
        <v>0</v>
      </c>
      <c r="J9" s="215">
        <v>0</v>
      </c>
      <c r="K9" s="215"/>
      <c r="L9" s="216" t="s">
        <v>605</v>
      </c>
    </row>
    <row r="10" spans="1:12" ht="32.25" customHeight="1">
      <c r="A10" s="13">
        <v>600</v>
      </c>
      <c r="B10" s="13">
        <v>60014</v>
      </c>
      <c r="C10" s="13">
        <v>6050</v>
      </c>
      <c r="D10" s="7" t="s">
        <v>560</v>
      </c>
      <c r="E10" s="215">
        <f>F10+G10+H10+I10+J10</f>
        <v>137893</v>
      </c>
      <c r="F10" s="215">
        <v>27893</v>
      </c>
      <c r="G10" s="215">
        <v>0</v>
      </c>
      <c r="H10" s="215">
        <v>40000</v>
      </c>
      <c r="I10" s="215">
        <v>0</v>
      </c>
      <c r="J10" s="215">
        <v>70000</v>
      </c>
      <c r="K10" s="215">
        <v>0</v>
      </c>
      <c r="L10" s="216" t="s">
        <v>604</v>
      </c>
    </row>
    <row r="11" spans="1:12" ht="22.5" customHeight="1">
      <c r="A11" s="13">
        <v>801</v>
      </c>
      <c r="B11" s="13">
        <v>80130</v>
      </c>
      <c r="C11" s="13">
        <v>6050</v>
      </c>
      <c r="D11" s="7" t="s">
        <v>562</v>
      </c>
      <c r="E11" s="215">
        <f>F11+H11+J11+G11</f>
        <v>70000</v>
      </c>
      <c r="F11" s="215">
        <v>70000</v>
      </c>
      <c r="G11" s="215">
        <v>0</v>
      </c>
      <c r="H11" s="215">
        <v>0</v>
      </c>
      <c r="I11" s="215">
        <v>0</v>
      </c>
      <c r="J11" s="215">
        <v>0</v>
      </c>
      <c r="K11" s="215">
        <v>0</v>
      </c>
      <c r="L11" s="216" t="s">
        <v>606</v>
      </c>
    </row>
    <row r="12" spans="1:12" ht="24.75" customHeight="1">
      <c r="A12" s="13">
        <v>801</v>
      </c>
      <c r="B12" s="13">
        <v>80130</v>
      </c>
      <c r="C12" s="13">
        <v>6050</v>
      </c>
      <c r="D12" s="256" t="s">
        <v>591</v>
      </c>
      <c r="E12" s="215">
        <f>F12+G12+H12+I12+J12</f>
        <v>159000</v>
      </c>
      <c r="F12" s="215">
        <v>159000</v>
      </c>
      <c r="G12" s="215">
        <v>0</v>
      </c>
      <c r="H12" s="215">
        <v>0</v>
      </c>
      <c r="I12" s="215">
        <v>0</v>
      </c>
      <c r="J12" s="215">
        <v>0</v>
      </c>
      <c r="K12" s="215"/>
      <c r="L12" s="260" t="s">
        <v>607</v>
      </c>
    </row>
    <row r="13" spans="1:12" ht="23.25" customHeight="1">
      <c r="A13" s="13">
        <v>710</v>
      </c>
      <c r="B13" s="13">
        <v>71015</v>
      </c>
      <c r="C13" s="13">
        <v>6060</v>
      </c>
      <c r="D13" s="7" t="s">
        <v>563</v>
      </c>
      <c r="E13" s="215">
        <f>F13+H13+I13+J13+G13</f>
        <v>3500</v>
      </c>
      <c r="F13" s="215">
        <v>0</v>
      </c>
      <c r="G13" s="215">
        <v>0</v>
      </c>
      <c r="H13" s="215">
        <v>0</v>
      </c>
      <c r="I13" s="215">
        <v>3500</v>
      </c>
      <c r="J13" s="215">
        <v>0</v>
      </c>
      <c r="K13" s="215">
        <v>0</v>
      </c>
      <c r="L13" s="216" t="s">
        <v>608</v>
      </c>
    </row>
    <row r="14" spans="1:12" ht="23.25" customHeight="1">
      <c r="A14" s="13">
        <v>750</v>
      </c>
      <c r="B14" s="13">
        <v>75020</v>
      </c>
      <c r="C14" s="13">
        <v>6060</v>
      </c>
      <c r="D14" s="214" t="s">
        <v>585</v>
      </c>
      <c r="E14" s="215">
        <f>F14+H14+I14+J14+G14</f>
        <v>25000</v>
      </c>
      <c r="F14" s="215">
        <v>25000</v>
      </c>
      <c r="G14" s="215">
        <v>0</v>
      </c>
      <c r="H14" s="215">
        <v>0</v>
      </c>
      <c r="I14" s="215">
        <v>0</v>
      </c>
      <c r="J14" s="215">
        <v>0</v>
      </c>
      <c r="K14" s="215"/>
      <c r="L14" s="216" t="s">
        <v>609</v>
      </c>
    </row>
    <row r="15" spans="1:12" ht="23.25" customHeight="1">
      <c r="A15" s="13">
        <v>854</v>
      </c>
      <c r="B15" s="13">
        <v>85403</v>
      </c>
      <c r="C15" s="13">
        <v>6060</v>
      </c>
      <c r="D15" s="214" t="s">
        <v>744</v>
      </c>
      <c r="E15" s="215">
        <v>113411</v>
      </c>
      <c r="F15" s="215">
        <v>28353</v>
      </c>
      <c r="G15" s="215">
        <v>85058</v>
      </c>
      <c r="H15" s="215">
        <v>0</v>
      </c>
      <c r="I15" s="215">
        <v>0</v>
      </c>
      <c r="J15" s="215">
        <v>0</v>
      </c>
      <c r="K15" s="215"/>
      <c r="L15" s="216" t="s">
        <v>745</v>
      </c>
    </row>
    <row r="16" spans="1:12" ht="35.25" customHeight="1">
      <c r="A16" s="13">
        <v>754</v>
      </c>
      <c r="B16" s="13">
        <v>75405</v>
      </c>
      <c r="C16" s="13">
        <v>6150</v>
      </c>
      <c r="D16" s="214" t="s">
        <v>759</v>
      </c>
      <c r="E16" s="215">
        <v>5000</v>
      </c>
      <c r="F16" s="215">
        <v>5000</v>
      </c>
      <c r="G16" s="215">
        <v>0</v>
      </c>
      <c r="H16" s="215">
        <v>0</v>
      </c>
      <c r="I16" s="215">
        <v>0</v>
      </c>
      <c r="J16" s="215">
        <v>0</v>
      </c>
      <c r="K16" s="215"/>
      <c r="L16" s="216" t="s">
        <v>609</v>
      </c>
    </row>
    <row r="17" spans="1:12" ht="31.5" customHeight="1">
      <c r="A17" s="13">
        <v>754</v>
      </c>
      <c r="B17" s="13">
        <v>75414</v>
      </c>
      <c r="C17" s="13">
        <v>6060</v>
      </c>
      <c r="D17" s="214" t="s">
        <v>565</v>
      </c>
      <c r="E17" s="215">
        <f>F17+H17+I17+J17+G17</f>
        <v>19000</v>
      </c>
      <c r="F17" s="215">
        <v>0</v>
      </c>
      <c r="G17" s="215">
        <v>0</v>
      </c>
      <c r="H17" s="215">
        <v>0</v>
      </c>
      <c r="I17" s="215">
        <v>19000</v>
      </c>
      <c r="J17" s="215">
        <v>0</v>
      </c>
      <c r="K17" s="215"/>
      <c r="L17" s="216" t="s">
        <v>609</v>
      </c>
    </row>
    <row r="18" spans="1:12" ht="19.5" customHeight="1">
      <c r="A18" s="682" t="s">
        <v>354</v>
      </c>
      <c r="B18" s="683"/>
      <c r="C18" s="683"/>
      <c r="D18" s="684"/>
      <c r="E18" s="219">
        <f>F18+H18+I18+J18+G18</f>
        <v>570756</v>
      </c>
      <c r="F18" s="219">
        <f>F9+F10+F11+F12+F13+F14+F15+F16+F17</f>
        <v>334222</v>
      </c>
      <c r="G18" s="219">
        <f>G9+G10+G11+G12+G13+G14+G15+G17</f>
        <v>85058</v>
      </c>
      <c r="H18" s="219">
        <f>H9+H10+H11+H12+H13+H14+H15+H17</f>
        <v>58976</v>
      </c>
      <c r="I18" s="219">
        <f>I9+I10+I11+I12+I13+I14+I15+I17</f>
        <v>22500</v>
      </c>
      <c r="J18" s="219">
        <f>J9+J10+J11+J12+J13+J14+J15+J17</f>
        <v>70000</v>
      </c>
      <c r="K18" s="75" t="e">
        <f>#REF!+K13+K11+K10+K9</f>
        <v>#REF!</v>
      </c>
      <c r="L18" s="217" t="s">
        <v>416</v>
      </c>
    </row>
    <row r="19" spans="1:12" ht="12.75">
      <c r="A19" s="66"/>
      <c r="B19" s="66"/>
      <c r="C19" s="66"/>
      <c r="D19" s="66"/>
      <c r="E19" s="66"/>
      <c r="F19" s="66"/>
      <c r="G19" s="218"/>
      <c r="H19" s="66"/>
      <c r="I19" s="66"/>
      <c r="J19" s="66"/>
      <c r="K19" s="66"/>
      <c r="L19" s="66"/>
    </row>
    <row r="20" spans="1:12" ht="12.75">
      <c r="A20" s="66"/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</row>
    <row r="21" spans="1:12" ht="27" customHeight="1">
      <c r="A21" s="66"/>
      <c r="B21" s="66"/>
      <c r="C21" s="66"/>
      <c r="D21" s="66"/>
      <c r="E21" s="66"/>
      <c r="F21" s="66"/>
      <c r="G21" s="66"/>
      <c r="H21" s="66"/>
      <c r="I21" s="66"/>
      <c r="J21" s="681" t="s">
        <v>566</v>
      </c>
      <c r="K21" s="681"/>
      <c r="L21" s="681"/>
    </row>
    <row r="22" spans="1:12" ht="12.75">
      <c r="A22" s="66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</row>
    <row r="23" spans="1:12" ht="12.75">
      <c r="A23" s="66"/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</row>
    <row r="24" spans="1:12" ht="12.75">
      <c r="A24" s="66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</row>
    <row r="25" spans="1:12" ht="12.75">
      <c r="A25" s="66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</row>
  </sheetData>
  <mergeCells count="12">
    <mergeCell ref="A3:L3"/>
    <mergeCell ref="C4:C6"/>
    <mergeCell ref="K1:L2"/>
    <mergeCell ref="J21:L21"/>
    <mergeCell ref="A18:D18"/>
    <mergeCell ref="L4:L6"/>
    <mergeCell ref="F5:K5"/>
    <mergeCell ref="A4:A6"/>
    <mergeCell ref="B4:B6"/>
    <mergeCell ref="D4:D6"/>
    <mergeCell ref="E5:E6"/>
    <mergeCell ref="E4:K4"/>
  </mergeCells>
  <printOptions horizontalCentered="1" verticalCentered="1"/>
  <pageMargins left="0.3937007874015748" right="0.3937007874015748" top="0.1968503937007874" bottom="0.1968503937007874" header="0.9055118110236221" footer="0.5905511811023623"/>
  <pageSetup horizontalDpi="360" verticalDpi="360" orientation="landscape" paperSize="9" r:id="rId1"/>
  <headerFooter alignWithMargins="0">
    <oddFooter>&amp;CStrona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S26"/>
  <sheetViews>
    <sheetView workbookViewId="0" topLeftCell="J1">
      <selection activeCell="I2" sqref="I2:R2"/>
    </sheetView>
  </sheetViews>
  <sheetFormatPr defaultColWidth="9.00390625" defaultRowHeight="12.75"/>
  <cols>
    <col min="1" max="1" width="3.25390625" style="267" customWidth="1"/>
    <col min="2" max="2" width="4.875" style="267" customWidth="1"/>
    <col min="3" max="3" width="4.25390625" style="267" customWidth="1"/>
    <col min="4" max="4" width="16.00390625" style="267" customWidth="1"/>
    <col min="5" max="5" width="10.25390625" style="267" customWidth="1"/>
    <col min="6" max="6" width="9.25390625" style="267" customWidth="1"/>
    <col min="7" max="7" width="8.00390625" style="267" customWidth="1"/>
    <col min="8" max="8" width="10.125" style="267" hidden="1" customWidth="1"/>
    <col min="9" max="10" width="7.875" style="267" customWidth="1"/>
    <col min="11" max="11" width="9.25390625" style="267" customWidth="1"/>
    <col min="12" max="12" width="8.25390625" style="267" customWidth="1"/>
    <col min="13" max="14" width="9.375" style="267" customWidth="1"/>
    <col min="15" max="17" width="9.25390625" style="267" customWidth="1"/>
    <col min="18" max="18" width="10.875" style="267" customWidth="1"/>
    <col min="19" max="16384" width="9.125" style="267" customWidth="1"/>
  </cols>
  <sheetData>
    <row r="2" spans="5:18" ht="17.25" customHeight="1">
      <c r="E2" s="268"/>
      <c r="I2" s="711" t="s">
        <v>770</v>
      </c>
      <c r="J2" s="711"/>
      <c r="K2" s="711"/>
      <c r="L2" s="711"/>
      <c r="M2" s="711"/>
      <c r="N2" s="711"/>
      <c r="O2" s="711"/>
      <c r="P2" s="711"/>
      <c r="Q2" s="711"/>
      <c r="R2" s="711"/>
    </row>
    <row r="3" spans="1:18" ht="27" customHeight="1">
      <c r="A3" s="712" t="s">
        <v>417</v>
      </c>
      <c r="B3" s="712"/>
      <c r="C3" s="712"/>
      <c r="D3" s="712"/>
      <c r="E3" s="712"/>
      <c r="F3" s="712"/>
      <c r="G3" s="712"/>
      <c r="H3" s="712"/>
      <c r="I3" s="712"/>
      <c r="J3" s="712"/>
      <c r="K3" s="712"/>
      <c r="L3" s="712"/>
      <c r="M3" s="712"/>
      <c r="N3" s="712"/>
      <c r="O3" s="712"/>
      <c r="P3" s="712"/>
      <c r="Q3" s="712"/>
      <c r="R3" s="712"/>
    </row>
    <row r="4" spans="1:18" ht="18.75" customHeight="1">
      <c r="A4" s="704" t="s">
        <v>268</v>
      </c>
      <c r="B4" s="704" t="s">
        <v>568</v>
      </c>
      <c r="C4" s="706" t="s">
        <v>270</v>
      </c>
      <c r="D4" s="714" t="s">
        <v>418</v>
      </c>
      <c r="E4" s="714" t="s">
        <v>588</v>
      </c>
      <c r="F4" s="708" t="s">
        <v>587</v>
      </c>
      <c r="G4" s="709"/>
      <c r="H4" s="709"/>
      <c r="I4" s="709"/>
      <c r="J4" s="709"/>
      <c r="K4" s="709"/>
      <c r="L4" s="709"/>
      <c r="M4" s="709"/>
      <c r="N4" s="709"/>
      <c r="O4" s="709"/>
      <c r="P4" s="709"/>
      <c r="Q4" s="710"/>
      <c r="R4" s="715" t="s">
        <v>419</v>
      </c>
    </row>
    <row r="5" spans="1:18" ht="12.75" customHeight="1">
      <c r="A5" s="704"/>
      <c r="B5" s="704"/>
      <c r="C5" s="713"/>
      <c r="D5" s="714"/>
      <c r="E5" s="714"/>
      <c r="F5" s="716" t="s">
        <v>569</v>
      </c>
      <c r="G5" s="708" t="s">
        <v>415</v>
      </c>
      <c r="H5" s="709"/>
      <c r="I5" s="709"/>
      <c r="J5" s="709"/>
      <c r="K5" s="709"/>
      <c r="L5" s="709"/>
      <c r="M5" s="710"/>
      <c r="N5" s="270" t="s">
        <v>361</v>
      </c>
      <c r="O5" s="704" t="s">
        <v>420</v>
      </c>
      <c r="P5" s="705" t="s">
        <v>487</v>
      </c>
      <c r="Q5" s="706">
        <v>2008</v>
      </c>
      <c r="R5" s="715"/>
    </row>
    <row r="6" spans="1:18" ht="41.25" customHeight="1">
      <c r="A6" s="704"/>
      <c r="B6" s="704"/>
      <c r="C6" s="707"/>
      <c r="D6" s="714"/>
      <c r="E6" s="714"/>
      <c r="F6" s="717"/>
      <c r="G6" s="269" t="s">
        <v>561</v>
      </c>
      <c r="H6" s="269" t="s">
        <v>421</v>
      </c>
      <c r="I6" s="269" t="s">
        <v>592</v>
      </c>
      <c r="J6" s="269" t="s">
        <v>567</v>
      </c>
      <c r="K6" s="269" t="s">
        <v>577</v>
      </c>
      <c r="L6" s="269" t="s">
        <v>558</v>
      </c>
      <c r="M6" s="269" t="s">
        <v>616</v>
      </c>
      <c r="N6" s="269" t="s">
        <v>574</v>
      </c>
      <c r="O6" s="704"/>
      <c r="P6" s="705"/>
      <c r="Q6" s="707"/>
      <c r="R6" s="715"/>
    </row>
    <row r="7" spans="1:18" ht="9.75">
      <c r="A7" s="271">
        <v>1</v>
      </c>
      <c r="B7" s="271">
        <v>2</v>
      </c>
      <c r="C7" s="271">
        <v>3</v>
      </c>
      <c r="D7" s="271">
        <v>4</v>
      </c>
      <c r="E7" s="271">
        <v>5</v>
      </c>
      <c r="F7" s="271">
        <v>6</v>
      </c>
      <c r="G7" s="271">
        <v>7</v>
      </c>
      <c r="H7" s="271">
        <v>8</v>
      </c>
      <c r="I7" s="271">
        <v>8</v>
      </c>
      <c r="J7" s="271">
        <v>9</v>
      </c>
      <c r="K7" s="271">
        <v>10</v>
      </c>
      <c r="L7" s="271">
        <v>11</v>
      </c>
      <c r="M7" s="271">
        <v>12</v>
      </c>
      <c r="N7" s="271">
        <v>13</v>
      </c>
      <c r="O7" s="271">
        <v>14</v>
      </c>
      <c r="P7" s="272">
        <v>15</v>
      </c>
      <c r="Q7" s="272">
        <v>16</v>
      </c>
      <c r="R7" s="271">
        <v>17</v>
      </c>
    </row>
    <row r="8" spans="1:18" ht="47.25" customHeight="1" hidden="1">
      <c r="A8" s="262">
        <v>600</v>
      </c>
      <c r="B8" s="262">
        <v>60014</v>
      </c>
      <c r="C8" s="262">
        <v>6050</v>
      </c>
      <c r="D8" s="261" t="s">
        <v>422</v>
      </c>
      <c r="E8" s="273">
        <f aca="true" t="shared" si="0" ref="E8:E23">F8+O8+P8</f>
        <v>0</v>
      </c>
      <c r="F8" s="273">
        <f>G8+H8+J8+I8</f>
        <v>0</v>
      </c>
      <c r="G8" s="273"/>
      <c r="H8" s="273"/>
      <c r="I8" s="273"/>
      <c r="J8" s="273"/>
      <c r="K8" s="273"/>
      <c r="L8" s="273"/>
      <c r="M8" s="273"/>
      <c r="N8" s="273"/>
      <c r="O8" s="273"/>
      <c r="P8" s="273"/>
      <c r="Q8" s="273"/>
      <c r="R8" s="261" t="s">
        <v>423</v>
      </c>
    </row>
    <row r="9" spans="1:18" ht="22.5" customHeight="1">
      <c r="A9" s="262">
        <v>600</v>
      </c>
      <c r="B9" s="262">
        <v>60014</v>
      </c>
      <c r="C9" s="262">
        <v>6058</v>
      </c>
      <c r="D9" s="702" t="s">
        <v>570</v>
      </c>
      <c r="E9" s="300">
        <f t="shared" si="0"/>
        <v>1023043</v>
      </c>
      <c r="F9" s="300">
        <f aca="true" t="shared" si="1" ref="F9:F20">G9+I9+J9+K9</f>
        <v>454878</v>
      </c>
      <c r="G9" s="273"/>
      <c r="H9" s="273">
        <v>0</v>
      </c>
      <c r="I9" s="273"/>
      <c r="J9" s="300"/>
      <c r="K9" s="273">
        <v>454878</v>
      </c>
      <c r="L9" s="273"/>
      <c r="M9" s="273"/>
      <c r="N9" s="273">
        <v>454878</v>
      </c>
      <c r="O9" s="273">
        <v>568165</v>
      </c>
      <c r="P9" s="273">
        <v>0</v>
      </c>
      <c r="Q9" s="274">
        <v>0</v>
      </c>
      <c r="R9" s="697" t="s">
        <v>614</v>
      </c>
    </row>
    <row r="10" spans="1:18" ht="24.75" customHeight="1">
      <c r="A10" s="262">
        <v>600</v>
      </c>
      <c r="B10" s="262">
        <v>60014</v>
      </c>
      <c r="C10" s="262">
        <v>6059</v>
      </c>
      <c r="D10" s="703"/>
      <c r="E10" s="300">
        <f t="shared" si="0"/>
        <v>381015</v>
      </c>
      <c r="F10" s="300">
        <f t="shared" si="1"/>
        <v>151626</v>
      </c>
      <c r="G10" s="275">
        <v>101626</v>
      </c>
      <c r="H10" s="276"/>
      <c r="I10" s="273">
        <v>0</v>
      </c>
      <c r="J10" s="300">
        <v>50000</v>
      </c>
      <c r="K10" s="273">
        <v>0</v>
      </c>
      <c r="L10" s="273"/>
      <c r="M10" s="273"/>
      <c r="N10" s="273">
        <v>0</v>
      </c>
      <c r="O10" s="273">
        <v>229389</v>
      </c>
      <c r="P10" s="273">
        <v>0</v>
      </c>
      <c r="Q10" s="277">
        <v>0</v>
      </c>
      <c r="R10" s="698"/>
    </row>
    <row r="11" spans="1:18" ht="12.75" customHeight="1">
      <c r="A11" s="278"/>
      <c r="B11" s="278"/>
      <c r="C11" s="278"/>
      <c r="D11" s="242" t="s">
        <v>575</v>
      </c>
      <c r="E11" s="301">
        <f t="shared" si="0"/>
        <v>1404058</v>
      </c>
      <c r="F11" s="301">
        <f t="shared" si="1"/>
        <v>606504</v>
      </c>
      <c r="G11" s="279">
        <f>G9+G10</f>
        <v>101626</v>
      </c>
      <c r="H11" s="280"/>
      <c r="I11" s="279">
        <f aca="true" t="shared" si="2" ref="I11:Q11">I9+I10</f>
        <v>0</v>
      </c>
      <c r="J11" s="305">
        <f t="shared" si="2"/>
        <v>50000</v>
      </c>
      <c r="K11" s="279">
        <f t="shared" si="2"/>
        <v>454878</v>
      </c>
      <c r="L11" s="279"/>
      <c r="M11" s="279"/>
      <c r="N11" s="279">
        <f t="shared" si="2"/>
        <v>454878</v>
      </c>
      <c r="O11" s="279">
        <f t="shared" si="2"/>
        <v>797554</v>
      </c>
      <c r="P11" s="279">
        <f t="shared" si="2"/>
        <v>0</v>
      </c>
      <c r="Q11" s="279">
        <f t="shared" si="2"/>
        <v>0</v>
      </c>
      <c r="R11" s="261"/>
    </row>
    <row r="12" spans="1:18" ht="25.5" customHeight="1">
      <c r="A12" s="263">
        <v>600</v>
      </c>
      <c r="B12" s="263">
        <v>60014</v>
      </c>
      <c r="C12" s="263">
        <v>6058</v>
      </c>
      <c r="D12" s="695" t="s">
        <v>571</v>
      </c>
      <c r="E12" s="300">
        <f t="shared" si="0"/>
        <v>4686600</v>
      </c>
      <c r="F12" s="300">
        <f t="shared" si="1"/>
        <v>1500000</v>
      </c>
      <c r="G12" s="281">
        <v>0</v>
      </c>
      <c r="H12" s="282">
        <v>0</v>
      </c>
      <c r="I12" s="274">
        <v>0</v>
      </c>
      <c r="J12" s="302">
        <v>0</v>
      </c>
      <c r="K12" s="274">
        <v>1500000</v>
      </c>
      <c r="L12" s="274"/>
      <c r="M12" s="274"/>
      <c r="N12" s="274">
        <v>1500000</v>
      </c>
      <c r="O12" s="274">
        <v>1500000</v>
      </c>
      <c r="P12" s="274">
        <v>1686600</v>
      </c>
      <c r="Q12" s="274">
        <v>0</v>
      </c>
      <c r="R12" s="697" t="s">
        <v>614</v>
      </c>
    </row>
    <row r="13" spans="1:18" ht="28.5" customHeight="1">
      <c r="A13" s="264">
        <v>600</v>
      </c>
      <c r="B13" s="264">
        <v>60014</v>
      </c>
      <c r="C13" s="264">
        <v>6059</v>
      </c>
      <c r="D13" s="696"/>
      <c r="E13" s="300">
        <f t="shared" si="0"/>
        <v>1562200</v>
      </c>
      <c r="F13" s="300">
        <f t="shared" si="1"/>
        <v>500000</v>
      </c>
      <c r="G13" s="283">
        <v>470000</v>
      </c>
      <c r="H13" s="276"/>
      <c r="I13" s="284"/>
      <c r="J13" s="297">
        <v>30000</v>
      </c>
      <c r="K13" s="284">
        <v>0</v>
      </c>
      <c r="L13" s="284"/>
      <c r="M13" s="284"/>
      <c r="N13" s="284">
        <v>0</v>
      </c>
      <c r="O13" s="284">
        <v>500000</v>
      </c>
      <c r="P13" s="284">
        <v>562200</v>
      </c>
      <c r="Q13" s="284">
        <v>0</v>
      </c>
      <c r="R13" s="698"/>
    </row>
    <row r="14" spans="1:18" ht="13.5" customHeight="1">
      <c r="A14" s="265"/>
      <c r="B14" s="265"/>
      <c r="C14" s="265"/>
      <c r="D14" s="240" t="s">
        <v>576</v>
      </c>
      <c r="E14" s="298">
        <f t="shared" si="0"/>
        <v>6248800</v>
      </c>
      <c r="F14" s="298">
        <f t="shared" si="1"/>
        <v>2000000</v>
      </c>
      <c r="G14" s="286">
        <f>G12+G13</f>
        <v>470000</v>
      </c>
      <c r="H14" s="280"/>
      <c r="I14" s="299">
        <f aca="true" t="shared" si="3" ref="I14:Q14">I12+I13</f>
        <v>0</v>
      </c>
      <c r="J14" s="299">
        <f t="shared" si="3"/>
        <v>30000</v>
      </c>
      <c r="K14" s="285">
        <f t="shared" si="3"/>
        <v>1500000</v>
      </c>
      <c r="L14" s="286"/>
      <c r="M14" s="286"/>
      <c r="N14" s="286">
        <f t="shared" si="3"/>
        <v>1500000</v>
      </c>
      <c r="O14" s="286">
        <f t="shared" si="3"/>
        <v>2000000</v>
      </c>
      <c r="P14" s="286">
        <f t="shared" si="3"/>
        <v>2248800</v>
      </c>
      <c r="Q14" s="286">
        <f t="shared" si="3"/>
        <v>0</v>
      </c>
      <c r="R14" s="284"/>
    </row>
    <row r="15" spans="1:18" ht="24.75" customHeight="1">
      <c r="A15" s="264">
        <v>600</v>
      </c>
      <c r="B15" s="264">
        <v>60014</v>
      </c>
      <c r="C15" s="264">
        <v>6058</v>
      </c>
      <c r="D15" s="695" t="s">
        <v>572</v>
      </c>
      <c r="E15" s="300">
        <f t="shared" si="0"/>
        <v>706110</v>
      </c>
      <c r="F15" s="300">
        <f t="shared" si="1"/>
        <v>0</v>
      </c>
      <c r="G15" s="284">
        <v>0</v>
      </c>
      <c r="H15" s="276"/>
      <c r="I15" s="284">
        <v>0</v>
      </c>
      <c r="J15" s="297">
        <v>0</v>
      </c>
      <c r="K15" s="284">
        <v>0</v>
      </c>
      <c r="L15" s="284"/>
      <c r="M15" s="284"/>
      <c r="N15" s="284">
        <v>0</v>
      </c>
      <c r="O15" s="284">
        <v>706110</v>
      </c>
      <c r="P15" s="284">
        <v>0</v>
      </c>
      <c r="Q15" s="274">
        <v>0</v>
      </c>
      <c r="R15" s="697" t="s">
        <v>614</v>
      </c>
    </row>
    <row r="16" spans="1:18" ht="28.5" customHeight="1">
      <c r="A16" s="264">
        <v>600</v>
      </c>
      <c r="B16" s="264">
        <v>60014</v>
      </c>
      <c r="C16" s="264">
        <v>6059</v>
      </c>
      <c r="D16" s="696"/>
      <c r="E16" s="300">
        <f t="shared" si="0"/>
        <v>235370</v>
      </c>
      <c r="F16" s="300">
        <f t="shared" si="1"/>
        <v>41480</v>
      </c>
      <c r="G16" s="284">
        <v>41480</v>
      </c>
      <c r="H16" s="276"/>
      <c r="I16" s="284">
        <v>0</v>
      </c>
      <c r="J16" s="297">
        <v>0</v>
      </c>
      <c r="K16" s="284">
        <v>0</v>
      </c>
      <c r="L16" s="284"/>
      <c r="M16" s="284"/>
      <c r="N16" s="284">
        <v>0</v>
      </c>
      <c r="O16" s="284">
        <v>193890</v>
      </c>
      <c r="P16" s="284">
        <v>0</v>
      </c>
      <c r="Q16" s="284">
        <v>0</v>
      </c>
      <c r="R16" s="698"/>
    </row>
    <row r="17" spans="1:18" ht="12.75" customHeight="1">
      <c r="A17" s="265"/>
      <c r="B17" s="265"/>
      <c r="C17" s="265"/>
      <c r="D17" s="240" t="s">
        <v>573</v>
      </c>
      <c r="E17" s="298">
        <f t="shared" si="0"/>
        <v>941480</v>
      </c>
      <c r="F17" s="301">
        <f t="shared" si="1"/>
        <v>41480</v>
      </c>
      <c r="G17" s="286">
        <f>G15+G16</f>
        <v>41480</v>
      </c>
      <c r="H17" s="280"/>
      <c r="I17" s="299">
        <f aca="true" t="shared" si="4" ref="I17:P17">I15+I16</f>
        <v>0</v>
      </c>
      <c r="J17" s="299">
        <f t="shared" si="4"/>
        <v>0</v>
      </c>
      <c r="K17" s="285">
        <f t="shared" si="4"/>
        <v>0</v>
      </c>
      <c r="L17" s="286"/>
      <c r="M17" s="286"/>
      <c r="N17" s="286">
        <f t="shared" si="4"/>
        <v>0</v>
      </c>
      <c r="O17" s="286">
        <f t="shared" si="4"/>
        <v>900000</v>
      </c>
      <c r="P17" s="284">
        <f t="shared" si="4"/>
        <v>0</v>
      </c>
      <c r="Q17" s="274"/>
      <c r="R17" s="277"/>
    </row>
    <row r="18" spans="1:18" ht="23.25" customHeight="1">
      <c r="A18" s="264">
        <v>851</v>
      </c>
      <c r="B18" s="264">
        <v>85111</v>
      </c>
      <c r="C18" s="264">
        <v>6058</v>
      </c>
      <c r="D18" s="697" t="s">
        <v>590</v>
      </c>
      <c r="E18" s="300">
        <f>F18+O18+P18+Q18</f>
        <v>8724000</v>
      </c>
      <c r="F18" s="300">
        <f t="shared" si="1"/>
        <v>2617500</v>
      </c>
      <c r="G18" s="286">
        <v>0</v>
      </c>
      <c r="H18" s="276"/>
      <c r="I18" s="297">
        <v>0</v>
      </c>
      <c r="J18" s="297">
        <v>0</v>
      </c>
      <c r="K18" s="284">
        <v>2617500</v>
      </c>
      <c r="L18" s="284"/>
      <c r="M18" s="284"/>
      <c r="N18" s="284">
        <v>0</v>
      </c>
      <c r="O18" s="284">
        <v>2617500</v>
      </c>
      <c r="P18" s="284">
        <v>1744500</v>
      </c>
      <c r="Q18" s="274">
        <v>1744500</v>
      </c>
      <c r="R18" s="699" t="s">
        <v>613</v>
      </c>
    </row>
    <row r="19" spans="1:18" ht="22.5" customHeight="1">
      <c r="A19" s="264">
        <v>851</v>
      </c>
      <c r="B19" s="264">
        <v>85111</v>
      </c>
      <c r="C19" s="264">
        <v>6059</v>
      </c>
      <c r="D19" s="698"/>
      <c r="E19" s="300">
        <f>F19+O19+P19+Q19</f>
        <v>2908000</v>
      </c>
      <c r="F19" s="300">
        <f t="shared" si="1"/>
        <v>872500</v>
      </c>
      <c r="G19" s="284">
        <v>111912</v>
      </c>
      <c r="H19" s="276"/>
      <c r="I19" s="297">
        <v>349000</v>
      </c>
      <c r="J19" s="297">
        <v>411588</v>
      </c>
      <c r="K19" s="284">
        <v>0</v>
      </c>
      <c r="L19" s="284"/>
      <c r="M19" s="284"/>
      <c r="N19" s="284">
        <v>0</v>
      </c>
      <c r="O19" s="284">
        <v>872500</v>
      </c>
      <c r="P19" s="284">
        <v>581500</v>
      </c>
      <c r="Q19" s="274">
        <v>581500</v>
      </c>
      <c r="R19" s="700"/>
    </row>
    <row r="20" spans="1:18" ht="18" customHeight="1">
      <c r="A20" s="264"/>
      <c r="B20" s="264"/>
      <c r="C20" s="264"/>
      <c r="D20" s="241" t="s">
        <v>586</v>
      </c>
      <c r="E20" s="298">
        <f>F20+O20+P20+Q20</f>
        <v>11632000</v>
      </c>
      <c r="F20" s="298">
        <f t="shared" si="1"/>
        <v>3490000</v>
      </c>
      <c r="G20" s="286">
        <f>G18+G19</f>
        <v>111912</v>
      </c>
      <c r="H20" s="276"/>
      <c r="I20" s="299">
        <f aca="true" t="shared" si="5" ref="I20:Q20">I18+I19</f>
        <v>349000</v>
      </c>
      <c r="J20" s="299">
        <f t="shared" si="5"/>
        <v>411588</v>
      </c>
      <c r="K20" s="285">
        <f t="shared" si="5"/>
        <v>2617500</v>
      </c>
      <c r="L20" s="286"/>
      <c r="M20" s="286"/>
      <c r="N20" s="286">
        <f t="shared" si="5"/>
        <v>0</v>
      </c>
      <c r="O20" s="286">
        <f t="shared" si="5"/>
        <v>3490000</v>
      </c>
      <c r="P20" s="286">
        <f t="shared" si="5"/>
        <v>2326000</v>
      </c>
      <c r="Q20" s="286">
        <f t="shared" si="5"/>
        <v>2326000</v>
      </c>
      <c r="R20" s="701"/>
    </row>
    <row r="21" spans="1:18" ht="60.75" customHeight="1">
      <c r="A21" s="264">
        <v>600</v>
      </c>
      <c r="B21" s="264">
        <v>60014</v>
      </c>
      <c r="C21" s="264">
        <v>6050</v>
      </c>
      <c r="D21" s="241" t="s">
        <v>611</v>
      </c>
      <c r="E21" s="298">
        <f>F21+O21+P21+Q21</f>
        <v>3575048</v>
      </c>
      <c r="F21" s="298">
        <f>G21+I21+J21+K21+L21+M21</f>
        <v>3575048</v>
      </c>
      <c r="G21" s="286">
        <v>100133</v>
      </c>
      <c r="H21" s="276"/>
      <c r="I21" s="299">
        <v>0</v>
      </c>
      <c r="J21" s="299">
        <v>100132</v>
      </c>
      <c r="K21" s="286"/>
      <c r="L21" s="286">
        <v>704477</v>
      </c>
      <c r="M21" s="286">
        <v>2670306</v>
      </c>
      <c r="N21" s="286"/>
      <c r="O21" s="286">
        <v>0</v>
      </c>
      <c r="P21" s="286"/>
      <c r="Q21" s="286"/>
      <c r="R21" s="296" t="s">
        <v>612</v>
      </c>
    </row>
    <row r="22" spans="1:19" ht="20.25" customHeight="1">
      <c r="A22" s="266">
        <v>851</v>
      </c>
      <c r="B22" s="266">
        <v>85111</v>
      </c>
      <c r="C22" s="266">
        <v>6050</v>
      </c>
      <c r="D22" s="239" t="s">
        <v>589</v>
      </c>
      <c r="E22" s="297">
        <v>52374</v>
      </c>
      <c r="F22" s="302">
        <f>G22+H22+J22+I22+N22</f>
        <v>52374</v>
      </c>
      <c r="G22" s="284">
        <v>52374</v>
      </c>
      <c r="H22" s="284">
        <v>0</v>
      </c>
      <c r="I22" s="297">
        <v>0</v>
      </c>
      <c r="J22" s="297">
        <v>0</v>
      </c>
      <c r="K22" s="284">
        <v>0</v>
      </c>
      <c r="L22" s="284"/>
      <c r="M22" s="284"/>
      <c r="N22" s="284">
        <v>0</v>
      </c>
      <c r="O22" s="284">
        <v>0</v>
      </c>
      <c r="P22" s="284">
        <v>0</v>
      </c>
      <c r="Q22" s="284"/>
      <c r="R22" s="287" t="s">
        <v>598</v>
      </c>
      <c r="S22" s="288"/>
    </row>
    <row r="23" spans="1:19" ht="20.25" customHeight="1">
      <c r="A23" s="290">
        <v>750</v>
      </c>
      <c r="B23" s="290">
        <v>75020</v>
      </c>
      <c r="C23" s="290">
        <v>6058</v>
      </c>
      <c r="D23" s="289" t="s">
        <v>596</v>
      </c>
      <c r="E23" s="297">
        <f t="shared" si="0"/>
        <v>42000</v>
      </c>
      <c r="F23" s="303">
        <f>G23+H23+J23+I23+N23</f>
        <v>0</v>
      </c>
      <c r="G23" s="284">
        <v>0</v>
      </c>
      <c r="H23" s="284"/>
      <c r="I23" s="297">
        <v>0</v>
      </c>
      <c r="J23" s="297">
        <v>0</v>
      </c>
      <c r="K23" s="284">
        <v>0</v>
      </c>
      <c r="L23" s="284"/>
      <c r="M23" s="284"/>
      <c r="N23" s="284">
        <v>0</v>
      </c>
      <c r="O23" s="284">
        <v>42000</v>
      </c>
      <c r="P23" s="284">
        <v>0</v>
      </c>
      <c r="Q23" s="284">
        <v>0</v>
      </c>
      <c r="R23" s="287" t="s">
        <v>597</v>
      </c>
      <c r="S23" s="288"/>
    </row>
    <row r="24" spans="1:18" ht="18.75" customHeight="1">
      <c r="A24" s="692" t="s">
        <v>424</v>
      </c>
      <c r="B24" s="693"/>
      <c r="C24" s="693"/>
      <c r="D24" s="694"/>
      <c r="E24" s="298">
        <f>E11+E14+E17+E20+E21+E22+E23</f>
        <v>23895760</v>
      </c>
      <c r="F24" s="298">
        <f aca="true" t="shared" si="6" ref="F24:Q24">F11+F14+F17+F20+F21+F22+F23</f>
        <v>9765406</v>
      </c>
      <c r="G24" s="285">
        <f t="shared" si="6"/>
        <v>877525</v>
      </c>
      <c r="H24" s="285">
        <f t="shared" si="6"/>
        <v>0</v>
      </c>
      <c r="I24" s="298">
        <f t="shared" si="6"/>
        <v>349000</v>
      </c>
      <c r="J24" s="298">
        <f t="shared" si="6"/>
        <v>591720</v>
      </c>
      <c r="K24" s="285">
        <f t="shared" si="6"/>
        <v>4572378</v>
      </c>
      <c r="L24" s="285">
        <f>L11+L14+L17+L20+L21+L22+L23</f>
        <v>704477</v>
      </c>
      <c r="M24" s="285">
        <f>M11+M14+M17+M20+M21+M22+M23</f>
        <v>2670306</v>
      </c>
      <c r="N24" s="285">
        <f>N11+N14+N17+N20+N21+N22+N23</f>
        <v>1954878</v>
      </c>
      <c r="O24" s="285">
        <f t="shared" si="6"/>
        <v>7229554</v>
      </c>
      <c r="P24" s="285">
        <f t="shared" si="6"/>
        <v>4574800</v>
      </c>
      <c r="Q24" s="285">
        <f t="shared" si="6"/>
        <v>2326000</v>
      </c>
      <c r="R24" s="285" t="s">
        <v>409</v>
      </c>
    </row>
    <row r="25" spans="6:10" ht="16.5" customHeight="1">
      <c r="F25" s="304"/>
      <c r="J25" s="304"/>
    </row>
    <row r="26" ht="9.75">
      <c r="N26" s="267" t="s">
        <v>439</v>
      </c>
    </row>
    <row r="28" ht="9.75" hidden="1"/>
    <row r="32" ht="12" customHeight="1"/>
    <row r="33" ht="9.75" hidden="1"/>
    <row r="34" ht="18" customHeight="1"/>
  </sheetData>
  <mergeCells count="23">
    <mergeCell ref="I2:R2"/>
    <mergeCell ref="A3:R3"/>
    <mergeCell ref="A4:A6"/>
    <mergeCell ref="B4:B6"/>
    <mergeCell ref="C4:C6"/>
    <mergeCell ref="D4:D6"/>
    <mergeCell ref="E4:E6"/>
    <mergeCell ref="F4:Q4"/>
    <mergeCell ref="R4:R6"/>
    <mergeCell ref="F5:F6"/>
    <mergeCell ref="O5:O6"/>
    <mergeCell ref="P5:P6"/>
    <mergeCell ref="Q5:Q6"/>
    <mergeCell ref="G5:M5"/>
    <mergeCell ref="D9:D10"/>
    <mergeCell ref="R9:R10"/>
    <mergeCell ref="D12:D13"/>
    <mergeCell ref="R12:R13"/>
    <mergeCell ref="A24:D24"/>
    <mergeCell ref="D15:D16"/>
    <mergeCell ref="R15:R16"/>
    <mergeCell ref="D18:D19"/>
    <mergeCell ref="R18:R20"/>
  </mergeCells>
  <printOptions/>
  <pageMargins left="0" right="0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halina</cp:lastModifiedBy>
  <cp:lastPrinted>2005-08-11T07:27:08Z</cp:lastPrinted>
  <dcterms:created xsi:type="dcterms:W3CDTF">1997-02-26T13:46:56Z</dcterms:created>
  <dcterms:modified xsi:type="dcterms:W3CDTF">2005-07-27T19:11:13Z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