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8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ał.7" sheetId="7" r:id="rId7"/>
    <sheet name="z8" sheetId="8" r:id="rId8"/>
    <sheet name="z9" sheetId="9" r:id="rId9"/>
  </sheets>
  <externalReferences>
    <externalReference r:id="rId12"/>
  </externalReferences>
  <definedNames>
    <definedName name="_xlnm.Print_Area" localSheetId="0">'Z 1'!$A$1:$I$223</definedName>
    <definedName name="_xlnm.Print_Area" localSheetId="1">'Z 2'!$A$1:$J$489</definedName>
    <definedName name="_xlnm.Print_Area" localSheetId="2">'Z 3 '!$A$1:$G$153</definedName>
    <definedName name="_xlnm.Print_Area" localSheetId="4">'Z 5 '!$A$1:$F$129</definedName>
    <definedName name="_xlnm.Print_Area" localSheetId="5">'z6'!$A$1:$F$35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<sst xmlns="http://schemas.openxmlformats.org/spreadsheetml/2006/main" count="2091" uniqueCount="759">
  <si>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</si>
  <si>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</si>
  <si>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</si>
  <si>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</si>
  <si>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</si>
  <si>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</si>
  <si>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</si>
  <si>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</si>
  <si>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</si>
  <si>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</si>
  <si>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</si>
  <si>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</si>
  <si>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</si>
  <si>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</si>
  <si>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</si>
  <si>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</si>
  <si>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</si>
  <si>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</si>
  <si>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</si>
  <si>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</si>
  <si>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</si>
  <si>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</si>
  <si>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</si>
  <si>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</si>
  <si>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</si>
  <si>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</si>
  <si>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</si>
  <si>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</si>
  <si>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</si>
  <si>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</si>
  <si>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</si>
  <si>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</si>
  <si>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</si>
  <si>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</si>
  <si>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</si>
  <si>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</si>
  <si>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</si>
  <si>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</si>
  <si>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</si>
  <si>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</si>
  <si>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</si>
  <si>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</si>
  <si>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</si>
  <si>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</si>
  <si>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</si>
  <si>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</si>
  <si>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</si>
  <si>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</si>
  <si>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</si>
  <si>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</si>
  <si>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</si>
  <si>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</si>
  <si>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</si>
  <si>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</si>
  <si>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</si>
  <si>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</si>
  <si>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</si>
  <si>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</si>
  <si>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</si>
  <si>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</si>
  <si>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</si>
  <si>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</si>
  <si>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</si>
  <si>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</si>
  <si>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</si>
  <si>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</si>
  <si>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</si>
  <si>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80195</t>
  </si>
  <si>
    <t>DOTACJE NA ZADANIA WŁASNE POWIATU</t>
  </si>
  <si>
    <t>2130</t>
  </si>
  <si>
    <t>Domy pomocy społecznej</t>
  </si>
  <si>
    <t>Ochrona zdrowia</t>
  </si>
  <si>
    <t>85111</t>
  </si>
  <si>
    <t>Placówki opiekuńczo - wychowawcze</t>
  </si>
  <si>
    <t>d)</t>
  </si>
  <si>
    <t>PFRON</t>
  </si>
  <si>
    <t>85324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</si>
  <si>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</si>
  <si>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</si>
  <si>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</si>
  <si>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</si>
  <si>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</si>
  <si>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</si>
  <si>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</si>
  <si>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</si>
  <si>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</si>
  <si>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</si>
  <si>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</si>
  <si>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</si>
  <si>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</si>
  <si>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</si>
  <si>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</si>
  <si>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</si>
  <si>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Szkoły zawodowe specjalne</t>
  </si>
  <si>
    <t>Szkoły podstawowe specjalne</t>
  </si>
  <si>
    <t>Gimnazja specjalne</t>
  </si>
  <si>
    <t>Rodziny zastępcze</t>
  </si>
  <si>
    <t>Ośr. adopcyjno-opiekuńcze</t>
  </si>
  <si>
    <t>85415</t>
  </si>
  <si>
    <t>85495</t>
  </si>
  <si>
    <t xml:space="preserve">Gospodarka mieszkaniowa </t>
  </si>
  <si>
    <t>Działalność usługowa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</si>
  <si>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</si>
  <si>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</si>
  <si>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</si>
  <si>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</si>
  <si>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</si>
  <si>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</si>
  <si>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</si>
  <si>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Państwowy Fundusz Rehab.Os.Niepełnospr.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</si>
  <si>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</si>
  <si>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</si>
  <si>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</si>
  <si>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</si>
  <si>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</si>
  <si>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</si>
  <si>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</si>
  <si>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</si>
  <si>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</si>
  <si>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</si>
  <si>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</si>
  <si>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</si>
  <si>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</si>
  <si>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</si>
  <si>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</si>
  <si>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</si>
  <si>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</si>
  <si>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</si>
  <si>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</si>
  <si>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</si>
  <si>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</si>
  <si>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</si>
  <si>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</si>
  <si>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</si>
  <si>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</si>
  <si>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</si>
  <si>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</si>
  <si>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</si>
  <si>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</si>
  <si>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</si>
  <si>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</si>
  <si>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</si>
  <si>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</si>
  <si>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</si>
  <si>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</si>
  <si>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</si>
  <si>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</si>
  <si>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</si>
  <si>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</si>
  <si>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</si>
  <si>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</si>
  <si>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</si>
  <si>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</si>
  <si>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</si>
  <si>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</si>
  <si>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</si>
  <si>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</si>
  <si>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</si>
  <si>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</si>
  <si>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</si>
  <si>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</si>
  <si>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</si>
  <si>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</si>
  <si>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</si>
  <si>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</si>
  <si>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</si>
  <si>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</si>
  <si>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</si>
  <si>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</si>
  <si>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</si>
  <si>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</si>
  <si>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</si>
  <si>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</si>
  <si>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</si>
  <si>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</si>
  <si>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</si>
  <si>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</si>
  <si>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</si>
  <si>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</si>
  <si>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</si>
  <si>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</si>
  <si>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</si>
  <si>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</si>
  <si>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</si>
  <si>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</si>
  <si>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</si>
  <si>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</si>
  <si>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</si>
  <si>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</si>
  <si>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</si>
  <si>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</si>
  <si>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</si>
  <si>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</si>
  <si>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</si>
  <si>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</si>
  <si>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</si>
  <si>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</si>
  <si>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</si>
  <si>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</si>
  <si>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</si>
  <si>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</si>
  <si>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</si>
  <si>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</si>
  <si>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</si>
  <si>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</si>
  <si>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</si>
  <si>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</si>
  <si>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</si>
  <si>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</si>
  <si>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</si>
  <si>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</si>
  <si>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</si>
  <si>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</si>
  <si>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</si>
  <si>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</si>
  <si>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</si>
  <si>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</si>
  <si>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</si>
  <si>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</si>
  <si>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</si>
  <si>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</si>
  <si>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</si>
  <si>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</si>
  <si>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</si>
  <si>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</si>
  <si>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</si>
  <si>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</si>
  <si>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</si>
  <si>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</si>
  <si>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</si>
  <si>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</si>
  <si>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</si>
  <si>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</si>
  <si>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</si>
  <si>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</si>
  <si>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</si>
  <si>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</si>
  <si>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</si>
  <si>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</si>
  <si>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</si>
  <si>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</si>
  <si>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</si>
  <si>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</si>
  <si>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</si>
  <si>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</si>
  <si>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</si>
  <si>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</si>
  <si>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</si>
  <si>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</si>
  <si>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</si>
  <si>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</si>
  <si>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</si>
  <si>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</si>
  <si>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</si>
  <si>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</si>
  <si>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</si>
  <si>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</si>
  <si>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</si>
  <si>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</si>
  <si>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</si>
  <si>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</si>
  <si>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</si>
  <si>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</si>
  <si>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</si>
  <si>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</si>
  <si>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</si>
  <si>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</si>
  <si>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</si>
  <si>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</si>
  <si>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</si>
  <si>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</si>
  <si>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</si>
  <si>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</si>
  <si>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</si>
  <si>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</si>
  <si>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</si>
  <si>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</si>
  <si>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</si>
  <si>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</si>
  <si>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</si>
  <si>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</si>
  <si>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</si>
  <si>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</si>
  <si>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</si>
  <si>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</si>
  <si>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</si>
  <si>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</si>
  <si>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</si>
  <si>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</si>
  <si>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</si>
  <si>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</si>
  <si>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</si>
  <si>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</si>
  <si>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</si>
  <si>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</si>
  <si>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</si>
  <si>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</si>
  <si>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</si>
  <si>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</si>
  <si>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</si>
  <si>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</si>
  <si>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</si>
  <si>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</si>
  <si>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</si>
  <si>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</si>
  <si>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</si>
  <si>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</si>
  <si>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</si>
  <si>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</si>
  <si>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</si>
  <si>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</si>
  <si>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</si>
  <si>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</si>
  <si>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</si>
  <si>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</si>
  <si>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</si>
  <si>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</si>
  <si>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</si>
  <si>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</si>
  <si>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</si>
  <si>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</si>
  <si>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</si>
  <si>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</si>
  <si>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</si>
  <si>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</si>
  <si>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</si>
  <si>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</si>
  <si>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</si>
  <si>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</si>
  <si>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</si>
  <si>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</si>
  <si>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</si>
  <si>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</si>
  <si>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</si>
  <si>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</si>
  <si>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</si>
  <si>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</si>
  <si>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</si>
  <si>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</si>
  <si>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</si>
  <si>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</si>
  <si>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</si>
  <si>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</si>
  <si>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</si>
  <si>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</si>
  <si>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</si>
  <si>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</si>
  <si>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</si>
  <si>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</si>
  <si>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</si>
  <si>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</si>
  <si>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</si>
  <si>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</si>
  <si>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</si>
  <si>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</si>
  <si>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</si>
  <si>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</si>
  <si>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</si>
  <si>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</si>
  <si>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</si>
  <si>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</si>
  <si>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</si>
  <si>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</si>
  <si>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</si>
  <si>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</si>
  <si>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</si>
  <si>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</si>
  <si>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</si>
  <si>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</si>
  <si>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</si>
  <si>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</si>
  <si>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</si>
  <si>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</si>
  <si>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</si>
  <si>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</si>
  <si>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V.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</si>
  <si>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</si>
  <si>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</si>
  <si>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</si>
  <si>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</si>
  <si>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</si>
  <si>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</si>
  <si>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</si>
  <si>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</si>
  <si>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</si>
  <si>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</si>
  <si>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</si>
  <si>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</si>
  <si>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</si>
  <si>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</si>
  <si>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</si>
  <si>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</si>
  <si>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</si>
  <si>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</si>
  <si>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</si>
  <si>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</si>
  <si>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</si>
  <si>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</si>
  <si>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</si>
  <si>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</si>
  <si>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</si>
  <si>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</si>
  <si>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</si>
  <si>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</si>
  <si>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</si>
  <si>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</si>
  <si>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</si>
  <si>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</si>
  <si>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</si>
  <si>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</si>
  <si>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</si>
  <si>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</si>
  <si>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</si>
  <si>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</si>
  <si>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</si>
  <si>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</si>
  <si>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</si>
  <si>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</si>
  <si>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</si>
  <si>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</si>
  <si>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</si>
  <si>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</si>
  <si>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</si>
  <si>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</si>
  <si>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</si>
  <si>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</si>
  <si>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</si>
  <si>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</si>
  <si>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</si>
  <si>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</si>
  <si>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</si>
  <si>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</si>
  <si>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</si>
  <si>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</si>
  <si>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</si>
  <si>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</si>
  <si>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</si>
  <si>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</si>
  <si>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</si>
  <si>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</si>
  <si>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</si>
  <si>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</si>
  <si>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</si>
  <si>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</si>
  <si>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</si>
  <si>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</si>
  <si>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</si>
  <si>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</si>
  <si>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</si>
  <si>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</si>
  <si>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</si>
  <si>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</si>
  <si>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</si>
  <si>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</si>
  <si>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</si>
  <si>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</si>
  <si>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</si>
  <si>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</si>
  <si>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</si>
  <si>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</si>
  <si>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</si>
  <si>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</si>
  <si>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</si>
  <si>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</si>
  <si>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</si>
  <si>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</si>
  <si>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</si>
  <si>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</si>
  <si>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</si>
  <si>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</si>
  <si>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</si>
  <si>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</si>
  <si>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</si>
  <si>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</si>
  <si>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</si>
  <si>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</si>
  <si>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</si>
  <si>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</si>
  <si>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</si>
  <si>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</si>
  <si>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</si>
  <si>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</si>
  <si>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</si>
  <si>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</si>
  <si>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</si>
  <si>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</si>
  <si>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</si>
  <si>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</si>
  <si>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</si>
  <si>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</si>
  <si>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</si>
  <si>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</si>
  <si>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</si>
  <si>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</si>
  <si>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</si>
  <si>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</si>
  <si>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</si>
  <si>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</si>
  <si>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</si>
  <si>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</si>
  <si>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Dotacja z budżetu państwa</t>
  </si>
  <si>
    <t>Przewodniczący Rady Powiatu  Wacław Sapieha</t>
  </si>
  <si>
    <t>dotacje od jednostek samorządu terytorialnego</t>
  </si>
  <si>
    <t>Rozdz.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</si>
  <si>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</si>
  <si>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</si>
  <si>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</si>
  <si>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</si>
  <si>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</si>
  <si>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</si>
  <si>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</si>
  <si>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</si>
  <si>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</si>
  <si>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</si>
  <si>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</si>
  <si>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</si>
  <si>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</si>
  <si>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</si>
  <si>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</si>
  <si>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Razem przebudowa (modernizacja) szpitala</t>
  </si>
  <si>
    <t xml:space="preserve">  Planowane nakłady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</si>
  <si>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</si>
  <si>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</si>
  <si>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6299</t>
  </si>
  <si>
    <t>3219</t>
  </si>
  <si>
    <t>3249</t>
  </si>
  <si>
    <t>"Wrota Warmii i Mazur"</t>
  </si>
  <si>
    <t>Urząd Marszałkowski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</si>
  <si>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</si>
  <si>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</si>
  <si>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</si>
  <si>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</si>
  <si>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</si>
  <si>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</si>
  <si>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</si>
  <si>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</si>
  <si>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</si>
  <si>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</si>
  <si>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</si>
  <si>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</si>
  <si>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Starostwo Powiatowe            w Olecku</t>
  </si>
  <si>
    <t>6290</t>
  </si>
  <si>
    <t>środki pozyskane z zewnątrz</t>
  </si>
  <si>
    <t>6410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</si>
  <si>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</si>
  <si>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</si>
  <si>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</si>
  <si>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</si>
  <si>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</si>
  <si>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</si>
  <si>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</si>
  <si>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</si>
  <si>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</si>
  <si>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</si>
  <si>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</si>
  <si>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</si>
  <si>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</si>
  <si>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</si>
  <si>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</si>
  <si>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</si>
  <si>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</si>
  <si>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</si>
  <si>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</si>
  <si>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</si>
  <si>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</si>
  <si>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</si>
  <si>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</si>
  <si>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</si>
  <si>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</si>
  <si>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</si>
  <si>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</si>
  <si>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</si>
  <si>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</si>
  <si>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</si>
  <si>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</si>
  <si>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</si>
  <si>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</si>
  <si>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</si>
  <si>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</si>
  <si>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</si>
  <si>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</si>
  <si>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</si>
  <si>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</si>
  <si>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</si>
  <si>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</si>
  <si>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</si>
  <si>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</si>
  <si>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</si>
  <si>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</si>
  <si>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</si>
  <si>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</si>
  <si>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</si>
  <si>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</si>
  <si>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</si>
  <si>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</si>
  <si>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</si>
  <si>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</si>
  <si>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</si>
  <si>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</si>
  <si>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</si>
  <si>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</si>
  <si>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</si>
  <si>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</si>
  <si>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</si>
  <si>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</si>
  <si>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</si>
  <si>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</si>
  <si>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</si>
  <si>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</si>
  <si>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</si>
  <si>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</si>
  <si>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</si>
  <si>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 xml:space="preserve"> Powiat ełcki</t>
  </si>
  <si>
    <t>Zespoły d/s orzek.o stopniu niepełnospr.</t>
  </si>
  <si>
    <t>Powiat olsztyński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</si>
  <si>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</si>
  <si>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</si>
  <si>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</si>
  <si>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</si>
  <si>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</si>
  <si>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Rehabilitacja zawodowa i społeczna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</si>
  <si>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</si>
  <si>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</si>
  <si>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</si>
  <si>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</si>
  <si>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</si>
  <si>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</si>
  <si>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</si>
  <si>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</si>
  <si>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</si>
  <si>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</si>
  <si>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</si>
  <si>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>* suma pożyczek na prefinansowanie  planowanych do zaciągnicia w danym roku budżetowym jest równa sumie planowanych spłat w danym roku.</t>
  </si>
  <si>
    <t xml:space="preserve">dotacja celowa z budżetu Samorządu Województwa  na realizację zadań  </t>
  </si>
  <si>
    <t>2120</t>
  </si>
  <si>
    <t>Komenda Powiatowa Policji</t>
  </si>
  <si>
    <t>Zakup samochodu osobowego - "mikrobus"</t>
  </si>
  <si>
    <t>DOTACJE CELOWE OTRZYMANE Z GMIN , POWIATÓW I WOJEWÓDZTWA</t>
  </si>
  <si>
    <t>przeciwdziałanie alkoholizmowi</t>
  </si>
  <si>
    <t>dot. cel. otrzym. z samorz. woj..na zad.bież.na podst.umów</t>
  </si>
  <si>
    <t>dot. cel. otrzym. z samorz. woj..na zak.inw..na podst.umów</t>
  </si>
  <si>
    <t>85154</t>
  </si>
  <si>
    <t>Przeciwdziałanie alkoholizmowi</t>
  </si>
  <si>
    <t>Pomocja jednostek samorządu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</si>
  <si>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</si>
  <si>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2780</t>
  </si>
  <si>
    <t>Środki na inwestycje rozpoczęte przed dniem 1 stycznia 1999r.</t>
  </si>
  <si>
    <t>6150</t>
  </si>
  <si>
    <t>Wpłaty jednostek na rzecz środków specjalnych na finansowanie lub dofinansowanie zadań inwestycyjnych</t>
  </si>
  <si>
    <t xml:space="preserve">Dofinansowanie zakupu sprzętu kwaterunkowego oraz analizatorów wydechu </t>
  </si>
  <si>
    <t>Wacław Sapieha</t>
  </si>
  <si>
    <t xml:space="preserve">Przewodniczący Rady Powiatu        </t>
  </si>
  <si>
    <t>rok budżetowy 2005 (7+8+9+10+11+12+13)</t>
  </si>
  <si>
    <t>Łączne nakłady finansowe do poniesienia      (6+14+15+16)</t>
  </si>
  <si>
    <t>Powiatowy Zarząd Dróg               w Olecku</t>
  </si>
  <si>
    <t>Powiatowy Zarząd Dróg                      w Olecku</t>
  </si>
  <si>
    <t>Starostwo Pow.          w Olecku</t>
  </si>
  <si>
    <t>Powiatowy Zarząd Dróg                     w Olecku</t>
  </si>
  <si>
    <t>Powiatowy Zarząd Dróg                         w Olecku</t>
  </si>
  <si>
    <t>Jednostki organizacyjne realizujące zadanie lub koordynujące program</t>
  </si>
  <si>
    <t>75704</t>
  </si>
  <si>
    <t xml:space="preserve">Rozliczenie z tytułu poręczeń      i gwarancji udzielonych przez Skarb Państwa lub jednostk samorządu terytpriaslnego </t>
  </si>
  <si>
    <t>8020</t>
  </si>
  <si>
    <t xml:space="preserve">Wypłaty z tytułu gwarancji                     i poręczeń </t>
  </si>
  <si>
    <t>Prognoza kwoty długu powiatu na lata 2004 - 2015</t>
  </si>
  <si>
    <t>Jednostki specjalistycznego poradnictwa, mieszkania chronione                 i ośrodki interwencji kryzysowej</t>
  </si>
  <si>
    <t>0570</t>
  </si>
  <si>
    <t>2390</t>
  </si>
  <si>
    <t>wpływy do budżetu ze środków specjalnych</t>
  </si>
  <si>
    <t>grzywny, mandaty i inne kary pieniężne od ludności</t>
  </si>
  <si>
    <t>Dotacje celowe otrzymane od samorządu województwa na zadania bieżące realizowane na podstawie porozumień (umów) między j.s.t.</t>
  </si>
  <si>
    <t>Dotacje celowe otrzymane z powiatu na zadania bieżące realizowane na podstawie porozumień (umów) między j.s.t.</t>
  </si>
  <si>
    <t>Jednostki specjalistycznego poradnictwa, mieszkania chronione i ośrodki interwencji kryzysowej</t>
  </si>
  <si>
    <t>4178</t>
  </si>
  <si>
    <t>4179</t>
  </si>
  <si>
    <t>4308</t>
  </si>
  <si>
    <t>4309</t>
  </si>
  <si>
    <t>4218</t>
  </si>
  <si>
    <t>4219</t>
  </si>
  <si>
    <t>85220</t>
  </si>
  <si>
    <t>- na um. i poroz.z j.s.t. i adm.rządową (§§2310, 2320, 2328,2329,2330,2338,2339,6610,6630)</t>
  </si>
  <si>
    <t>Dom Pomocy Społecznej                                           w  Kowalach Oleckich</t>
  </si>
  <si>
    <t>Ośrodek Szkolno-Wychowawczy               dla Dzieci Głuchych w Olecku</t>
  </si>
  <si>
    <t>ZESPÓŁ SZKÓŁ LICEALNYCH                         I ZAWODOWYCH  W  OLECKU</t>
  </si>
  <si>
    <t>dofinanso- wanie ze środków krajowych</t>
  </si>
  <si>
    <t xml:space="preserve">Zakup sprzętu i wyposażenia </t>
  </si>
  <si>
    <t>2560</t>
  </si>
  <si>
    <t xml:space="preserve">    dotacje (§ § 2310, 2320,2330,2540,2560)</t>
  </si>
  <si>
    <t xml:space="preserve">Dotacja podmiotowa z budżetu dla SPZOZ utworzonego przez j.s.t.  </t>
  </si>
  <si>
    <t>Zakup wyposażenia (zestaw komputerowy)</t>
  </si>
  <si>
    <t>Zakup zestawów  komputerowych i oprogramowania</t>
  </si>
  <si>
    <t>Urzędy Wojewódzkie</t>
  </si>
  <si>
    <t>Gmina Wieliczki</t>
  </si>
  <si>
    <t>Gmina Kowale Oleckie</t>
  </si>
  <si>
    <t xml:space="preserve">Gmina Olecko          </t>
  </si>
  <si>
    <t>6051</t>
  </si>
  <si>
    <t>6052</t>
  </si>
  <si>
    <t>Razem</t>
  </si>
  <si>
    <t>Zespół Szkół Licealnych               i Zawodowych        w Olecku</t>
  </si>
  <si>
    <t>Realizacja zad.inwest."Mazurskie Centrum Edukacji i Inicjatyw Lokalnych"</t>
  </si>
  <si>
    <r>
      <t>Uwaga:</t>
    </r>
    <r>
      <rPr>
        <sz val="9"/>
        <rFont val="Arial CE"/>
        <family val="2"/>
      </rPr>
      <t xml:space="preserve"> Porozumienie zawarte z gminami  z zakresu prawa wodnego zapisane  w rozdziale 75011 § 2310  w wysokości 10.000 zł ujęte jest z załączniku nr 3 "Dochody i wydatki związane z realizacją zadań z zakresu administracji rządowej i innych zadań zleconych ustawami".</t>
    </r>
  </si>
  <si>
    <t>Zakup łodzi pontonowej z silnikiem</t>
  </si>
  <si>
    <t>6610</t>
  </si>
  <si>
    <t>Dotacje celowe przek.gminie</t>
  </si>
  <si>
    <t>dotacje na dofinansowanie kosztów realizacji zakupów inwestycyjnych jednostek sektora finansów publicznych</t>
  </si>
  <si>
    <t>Komenda Powiatowa Państwowej Straży Pożarnej w Olecku</t>
  </si>
  <si>
    <t>Modernizacja drogi powiatowej nr 1842 Romejki-Kijewo(lata: 2005 - 2007)</t>
  </si>
  <si>
    <t>2760</t>
  </si>
  <si>
    <t>Środki na uzupełnienie dochodów</t>
  </si>
  <si>
    <t>Zakup usług poz.-fin.progr.i proj.za śr.fund.strukt.</t>
  </si>
  <si>
    <t>Zakup urządzeń systemu łączności (Powiatowy Zesół Reagowania Kryzys.)</t>
  </si>
  <si>
    <t>Powiatowe Centrum Pomocy Rodzinie w Olecku</t>
  </si>
  <si>
    <t>Powiat gołdapski</t>
  </si>
  <si>
    <t>Powiat suwalski</t>
  </si>
  <si>
    <t>Powiat węgorzewski</t>
  </si>
  <si>
    <t>Powiat ełcki</t>
  </si>
  <si>
    <t>Powiat sejneński</t>
  </si>
  <si>
    <t>Powiat bartoszycki</t>
  </si>
  <si>
    <t>Powiat augustowski</t>
  </si>
  <si>
    <t>Powiat grajewski</t>
  </si>
  <si>
    <t>2700</t>
  </si>
  <si>
    <t>Środki na dofinansowanie własnych zadań bieżących powiatów, pozyskane z innych źródeł</t>
  </si>
  <si>
    <t>Dotacje celowe otrzymane z budżetu państwa na realizację inwestycji i zakupów inwestycyjnych własnych powiatu</t>
  </si>
  <si>
    <t>6239</t>
  </si>
  <si>
    <t>Dotacja celowa z budżetu na finansowanie lub dofinansowanie kosztów realizcji inwestycji i zakupów inwestycyjnych innych jednostek nie zaliczanych do sektora finansów publicznych</t>
  </si>
  <si>
    <t>DOTACJE CELOWE OTRZYMANE Z WOJEWÓDZTWA NA ZADANIA WŁASNE POWIATU</t>
  </si>
  <si>
    <t>01028</t>
  </si>
  <si>
    <t>VI.</t>
  </si>
  <si>
    <t>VII.</t>
  </si>
  <si>
    <t>VIII</t>
  </si>
  <si>
    <t>- na zadania zlecone (§ 2110, 6410)</t>
  </si>
  <si>
    <t>- na zadania własne (§ 2130)</t>
  </si>
  <si>
    <t>- pozostałe dotacje i środki z innych źródeł (§§ 2120,2460, 2700,6430,6439,6292,6298,6299)</t>
  </si>
  <si>
    <t xml:space="preserve">Zakup wyposażenia w sieć komputerową dla OLMEDICA Sp.z o.o. w Olecku </t>
  </si>
  <si>
    <t>OLMEDICA Sp. z o.o.</t>
  </si>
  <si>
    <t>Zakup  komputerów i oprogramowania</t>
  </si>
  <si>
    <t>Obsługa papierów wartosciowych kredytów i pożyczek</t>
  </si>
  <si>
    <t>Wyd. inwestycyjne jedn.budż.</t>
  </si>
  <si>
    <t>Powiatowy Inspektorat Nadzoru Budowlanego</t>
  </si>
  <si>
    <t>Pozostałe odsetki</t>
  </si>
  <si>
    <t>9.</t>
  </si>
  <si>
    <t>10.</t>
  </si>
  <si>
    <t>11.</t>
  </si>
  <si>
    <t>12.</t>
  </si>
  <si>
    <t>13.</t>
  </si>
  <si>
    <t>Komenda Powiatowa Państwowej Straży Pożarnej</t>
  </si>
  <si>
    <t xml:space="preserve">6050,6052,6058,6059  - wydatki inwest.§ 6060 - wyd.na zakupy inwest.  </t>
  </si>
  <si>
    <t>zmniejszenia     (-)</t>
  </si>
  <si>
    <t>Zakup ciągnika z osprzętem</t>
  </si>
  <si>
    <t>Spłata  pożyczek  zaciągniętych  w latach poprzednich</t>
  </si>
  <si>
    <t>Załącznik nr 1 do Uchwały  Rady Powiatu w Olecku Nr XXXVII/269/05 z dnia 08 grudnia 2005r.</t>
  </si>
  <si>
    <t>Załącznik nr 2 do Uchwały Rady Powiatu w Olecku Nr XXXVII/269/05 z dnia 08 grudnia 2005 r.</t>
  </si>
  <si>
    <t>Załącznik nr 3 do Uchwały Rady Powiatu w Olecku Nr XXXVII/269/05 z dn 08 grudnia 2005r.</t>
  </si>
  <si>
    <t>Załącznik nr 5 do Uchwały Rady Powiatu w Olecku Nr XXXVII/269/05 z dnia 08 grudnia 2005 r.</t>
  </si>
  <si>
    <t>Załącznik nr 7 do Uchwały Nr XXXVII/269/05 Rady Powiatu w Olecku z dnia 08 grudnia 2005 r.</t>
  </si>
  <si>
    <t>Załącznik nr 9 do Uchwały Rady Powiatu w Olecku Nr XXXVII/269/05 z dnia 08 grudnia  2005 r.</t>
  </si>
  <si>
    <t>Załącznik nr 6 do Uchwały Rady Powiatu w Olecku  nr XXXVII/269/05 z dnia 08 grudnia 2005 r.</t>
  </si>
  <si>
    <t>Załącznik nr 8 do Uchwały Rady Powiatu w Olecku Nr XXXVII/269/05 z dnia 08 grudnia 2005 r.</t>
  </si>
  <si>
    <t>Załącznik nr 4 do Uchwały Rady Powiatu w Olecku Nr XXXVII/269/05 z dn. 08 grudnia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</si>
</sst>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sz val="10"/>
      <color indexed="22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0"/>
      <color indexed="55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8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49" fontId="5" fillId="3" borderId="34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49" fontId="5" fillId="4" borderId="34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3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3" fillId="0" borderId="1" xfId="0" applyNumberFormat="1" applyFont="1" applyBorder="1" applyAlignment="1">
      <alignment horizontal="center"/>
    </xf>
    <xf numFmtId="41" fontId="3" fillId="0" borderId="0" xfId="0" applyNumberFormat="1" applyFont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39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27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27" xfId="0" applyNumberFormat="1" applyFont="1" applyBorder="1" applyAlignment="1">
      <alignment/>
    </xf>
    <xf numFmtId="49" fontId="12" fillId="0" borderId="42" xfId="0" applyNumberFormat="1" applyFont="1" applyBorder="1" applyAlignment="1">
      <alignment wrapText="1"/>
    </xf>
    <xf numFmtId="0" fontId="12" fillId="0" borderId="42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27" xfId="0" applyNumberFormat="1" applyFont="1" applyBorder="1" applyAlignment="1">
      <alignment/>
    </xf>
    <xf numFmtId="49" fontId="12" fillId="0" borderId="43" xfId="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right"/>
    </xf>
    <xf numFmtId="49" fontId="4" fillId="3" borderId="27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42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4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4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39" xfId="0" applyNumberFormat="1" applyFont="1" applyBorder="1" applyAlignment="1">
      <alignment/>
    </xf>
    <xf numFmtId="49" fontId="4" fillId="0" borderId="4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42" xfId="0" applyFont="1" applyBorder="1" applyAlignment="1">
      <alignment horizontal="right" wrapText="1"/>
    </xf>
    <xf numFmtId="0" fontId="12" fillId="0" borderId="39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0" fillId="0" borderId="33" xfId="0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/>
    </xf>
    <xf numFmtId="0" fontId="12" fillId="0" borderId="48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50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2" xfId="0" applyFont="1" applyBorder="1" applyAlignment="1">
      <alignment/>
    </xf>
    <xf numFmtId="0" fontId="4" fillId="0" borderId="40" xfId="0" applyFont="1" applyBorder="1" applyAlignment="1">
      <alignment horizontal="center"/>
    </xf>
    <xf numFmtId="10" fontId="4" fillId="0" borderId="25" xfId="0" applyNumberFormat="1" applyFont="1" applyBorder="1" applyAlignment="1">
      <alignment/>
    </xf>
    <xf numFmtId="10" fontId="4" fillId="0" borderId="51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0" fontId="3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shrinkToFit="1"/>
    </xf>
    <xf numFmtId="0" fontId="4" fillId="3" borderId="1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49" fontId="5" fillId="2" borderId="1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1" fontId="9" fillId="0" borderId="1" xfId="0" applyNumberFormat="1" applyFont="1" applyBorder="1" applyAlignment="1">
      <alignment horizontal="center" wrapText="1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42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right"/>
    </xf>
    <xf numFmtId="0" fontId="4" fillId="3" borderId="42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1" fontId="9" fillId="0" borderId="8" xfId="0" applyNumberFormat="1" applyFont="1" applyBorder="1" applyAlignment="1">
      <alignment horizontal="center" wrapText="1"/>
    </xf>
    <xf numFmtId="0" fontId="16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right"/>
    </xf>
    <xf numFmtId="49" fontId="12" fillId="5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55" xfId="0" applyFont="1" applyBorder="1" applyAlignment="1">
      <alignment/>
    </xf>
    <xf numFmtId="0" fontId="16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49" fontId="17" fillId="4" borderId="1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/>
    </xf>
    <xf numFmtId="0" fontId="20" fillId="4" borderId="1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12" fillId="3" borderId="42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/>
    </xf>
    <xf numFmtId="0" fontId="0" fillId="0" borderId="56" xfId="0" applyBorder="1" applyAlignment="1">
      <alignment/>
    </xf>
    <xf numFmtId="41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9" fillId="0" borderId="27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left"/>
    </xf>
    <xf numFmtId="41" fontId="11" fillId="5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11" fillId="5" borderId="6" xfId="0" applyFont="1" applyFill="1" applyBorder="1" applyAlignment="1">
      <alignment horizontal="center" wrapText="1"/>
    </xf>
    <xf numFmtId="41" fontId="11" fillId="5" borderId="10" xfId="0" applyNumberFormat="1" applyFont="1" applyFill="1" applyBorder="1" applyAlignment="1">
      <alignment horizontal="left"/>
    </xf>
    <xf numFmtId="41" fontId="11" fillId="5" borderId="39" xfId="0" applyNumberFormat="1" applyFont="1" applyFill="1" applyBorder="1" applyAlignment="1">
      <alignment horizontal="center"/>
    </xf>
    <xf numFmtId="41" fontId="11" fillId="5" borderId="0" xfId="0" applyNumberFormat="1" applyFont="1" applyFill="1" applyBorder="1" applyAlignment="1">
      <alignment horizontal="center"/>
    </xf>
    <xf numFmtId="41" fontId="11" fillId="5" borderId="39" xfId="0" applyNumberFormat="1" applyFont="1" applyFill="1" applyBorder="1" applyAlignment="1">
      <alignment horizontal="left"/>
    </xf>
    <xf numFmtId="41" fontId="9" fillId="5" borderId="1" xfId="0" applyNumberFormat="1" applyFont="1" applyFill="1" applyBorder="1" applyAlignment="1">
      <alignment horizontal="center"/>
    </xf>
    <xf numFmtId="41" fontId="9" fillId="5" borderId="0" xfId="0" applyNumberFormat="1" applyFont="1" applyFill="1" applyBorder="1" applyAlignment="1">
      <alignment horizontal="center"/>
    </xf>
    <xf numFmtId="41" fontId="9" fillId="5" borderId="8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 wrapText="1"/>
    </xf>
    <xf numFmtId="41" fontId="11" fillId="5" borderId="8" xfId="0" applyNumberFormat="1" applyFont="1" applyFill="1" applyBorder="1" applyAlignment="1">
      <alignment horizontal="center"/>
    </xf>
    <xf numFmtId="41" fontId="11" fillId="5" borderId="8" xfId="0" applyNumberFormat="1" applyFont="1" applyFill="1" applyBorder="1" applyAlignment="1">
      <alignment horizontal="left"/>
    </xf>
    <xf numFmtId="41" fontId="9" fillId="2" borderId="10" xfId="0" applyNumberFormat="1" applyFont="1" applyFill="1" applyBorder="1" applyAlignment="1">
      <alignment horizontal="left"/>
    </xf>
    <xf numFmtId="41" fontId="9" fillId="2" borderId="42" xfId="0" applyNumberFormat="1" applyFont="1" applyFill="1" applyBorder="1" applyAlignment="1">
      <alignment horizontal="center"/>
    </xf>
    <xf numFmtId="41" fontId="9" fillId="2" borderId="55" xfId="0" applyNumberFormat="1" applyFont="1" applyFill="1" applyBorder="1" applyAlignment="1">
      <alignment horizontal="center"/>
    </xf>
    <xf numFmtId="41" fontId="9" fillId="2" borderId="1" xfId="0" applyNumberFormat="1" applyFont="1" applyFill="1" applyBorder="1" applyAlignment="1">
      <alignment horizontal="center"/>
    </xf>
    <xf numFmtId="41" fontId="9" fillId="2" borderId="1" xfId="0" applyNumberFormat="1" applyFont="1" applyFill="1" applyBorder="1" applyAlignment="1">
      <alignment horizontal="left"/>
    </xf>
    <xf numFmtId="41" fontId="9" fillId="2" borderId="34" xfId="0" applyNumberFormat="1" applyFont="1" applyFill="1" applyBorder="1" applyAlignment="1">
      <alignment horizontal="center"/>
    </xf>
    <xf numFmtId="41" fontId="9" fillId="2" borderId="0" xfId="0" applyNumberFormat="1" applyFont="1" applyFill="1" applyBorder="1" applyAlignment="1">
      <alignment horizontal="center"/>
    </xf>
    <xf numFmtId="41" fontId="9" fillId="2" borderId="8" xfId="0" applyNumberFormat="1" applyFont="1" applyFill="1" applyBorder="1" applyAlignment="1">
      <alignment horizontal="center"/>
    </xf>
    <xf numFmtId="41" fontId="9" fillId="2" borderId="8" xfId="0" applyNumberFormat="1" applyFont="1" applyFill="1" applyBorder="1" applyAlignment="1">
      <alignment horizontal="left"/>
    </xf>
    <xf numFmtId="0" fontId="11" fillId="5" borderId="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49" fontId="3" fillId="0" borderId="55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0" fillId="0" borderId="57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55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11" fillId="0" borderId="4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/>
    </xf>
    <xf numFmtId="0" fontId="11" fillId="5" borderId="55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27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wrapText="1"/>
    </xf>
    <xf numFmtId="41" fontId="9" fillId="0" borderId="27" xfId="0" applyNumberFormat="1" applyFont="1" applyBorder="1" applyAlignment="1">
      <alignment horizontal="center" wrapText="1"/>
    </xf>
    <xf numFmtId="41" fontId="9" fillId="0" borderId="8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egowosc_1\wydz_ksiegow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2"/>
  <sheetViews>
    <sheetView zoomScaleSheetLayoutView="100" workbookViewId="0" topLeftCell="A2">
      <selection activeCell="A6" sqref="A6:I11"/>
    </sheetView>
  </sheetViews>
  <sheetFormatPr defaultColWidth="9.00390625" defaultRowHeight="12.75"/>
  <cols>
    <col min="1" max="1" width="3.125" style="15" customWidth="1"/>
    <col min="2" max="2" width="28.25390625" style="15" customWidth="1"/>
    <col min="3" max="3" width="7.125" style="15" customWidth="1"/>
    <col min="4" max="4" width="7.75390625" style="15" customWidth="1"/>
    <col min="5" max="5" width="5.25390625" style="15" customWidth="1"/>
    <col min="6" max="6" width="11.00390625" style="15" customWidth="1"/>
    <col min="7" max="7" width="10.875" style="15" customWidth="1"/>
    <col min="8" max="8" width="11.375" style="15" customWidth="1"/>
    <col min="9" max="9" width="12.875" style="15" customWidth="1"/>
    <col min="10" max="16384" width="9.125" style="15" customWidth="1"/>
  </cols>
  <sheetData>
    <row r="1" ht="12.75" hidden="1"/>
    <row r="2" spans="5:9" ht="12.75" customHeight="1">
      <c r="E2" s="550" t="s">
        <v>750</v>
      </c>
      <c r="F2" s="550"/>
      <c r="G2" s="550"/>
      <c r="H2" s="550"/>
      <c r="I2" s="550"/>
    </row>
    <row r="3" spans="5:9" ht="12.75">
      <c r="E3" s="550"/>
      <c r="F3" s="550"/>
      <c r="G3" s="550"/>
      <c r="H3" s="550"/>
      <c r="I3" s="550"/>
    </row>
    <row r="4" spans="5:9" ht="6.75" customHeight="1">
      <c r="E4" s="164"/>
      <c r="F4" s="164"/>
      <c r="G4" s="164"/>
      <c r="H4" s="164"/>
      <c r="I4" s="164"/>
    </row>
    <row r="5" ht="21.75" customHeight="1" hidden="1"/>
    <row r="6" spans="1:9" ht="1.5" customHeight="1" hidden="1">
      <c r="A6" s="556" t="s">
        <v>424</v>
      </c>
      <c r="B6" s="557"/>
      <c r="C6" s="557"/>
      <c r="D6" s="557"/>
      <c r="E6" s="557"/>
      <c r="F6" s="557"/>
      <c r="G6" s="557"/>
      <c r="H6" s="557"/>
      <c r="I6" s="558"/>
    </row>
    <row r="7" spans="1:9" ht="9.75" customHeight="1" hidden="1">
      <c r="A7" s="559"/>
      <c r="B7" s="560"/>
      <c r="C7" s="560"/>
      <c r="D7" s="560"/>
      <c r="E7" s="560"/>
      <c r="F7" s="560"/>
      <c r="G7" s="560"/>
      <c r="H7" s="560"/>
      <c r="I7" s="544"/>
    </row>
    <row r="8" spans="1:9" ht="0.75" customHeight="1" hidden="1">
      <c r="A8" s="559"/>
      <c r="B8" s="560"/>
      <c r="C8" s="560"/>
      <c r="D8" s="560"/>
      <c r="E8" s="560"/>
      <c r="F8" s="560"/>
      <c r="G8" s="560"/>
      <c r="H8" s="560"/>
      <c r="I8" s="544"/>
    </row>
    <row r="9" spans="1:9" ht="9.75" customHeight="1" hidden="1">
      <c r="A9" s="559"/>
      <c r="B9" s="560"/>
      <c r="C9" s="560"/>
      <c r="D9" s="560"/>
      <c r="E9" s="560"/>
      <c r="F9" s="560"/>
      <c r="G9" s="560"/>
      <c r="H9" s="560"/>
      <c r="I9" s="544"/>
    </row>
    <row r="10" spans="1:10" s="457" customFormat="1" ht="24" customHeight="1">
      <c r="A10" s="545"/>
      <c r="B10" s="546"/>
      <c r="C10" s="546"/>
      <c r="D10" s="546"/>
      <c r="E10" s="546"/>
      <c r="F10" s="546"/>
      <c r="G10" s="546"/>
      <c r="H10" s="546"/>
      <c r="I10" s="547"/>
      <c r="J10" s="13"/>
    </row>
    <row r="11" spans="1:9" ht="8.25" customHeight="1">
      <c r="A11" s="548"/>
      <c r="B11" s="542"/>
      <c r="C11" s="542"/>
      <c r="D11" s="542"/>
      <c r="E11" s="542"/>
      <c r="F11" s="542"/>
      <c r="G11" s="542"/>
      <c r="H11" s="542"/>
      <c r="I11" s="543"/>
    </row>
    <row r="12" spans="1:9" ht="13.5" customHeight="1">
      <c r="A12" s="539" t="s">
        <v>317</v>
      </c>
      <c r="B12" s="532" t="s">
        <v>14</v>
      </c>
      <c r="C12" s="532" t="s">
        <v>216</v>
      </c>
      <c r="D12" s="532"/>
      <c r="E12" s="532"/>
      <c r="F12" s="554" t="s">
        <v>425</v>
      </c>
      <c r="G12" s="551" t="s">
        <v>15</v>
      </c>
      <c r="H12" s="551" t="s">
        <v>16</v>
      </c>
      <c r="I12" s="554" t="s">
        <v>426</v>
      </c>
    </row>
    <row r="13" spans="1:9" ht="11.25" customHeight="1">
      <c r="A13" s="540"/>
      <c r="B13" s="533"/>
      <c r="C13" s="533"/>
      <c r="D13" s="533"/>
      <c r="E13" s="533"/>
      <c r="F13" s="555"/>
      <c r="G13" s="552"/>
      <c r="H13" s="552"/>
      <c r="I13" s="555"/>
    </row>
    <row r="14" spans="1:9" ht="7.5" customHeight="1">
      <c r="A14" s="540"/>
      <c r="B14" s="533"/>
      <c r="C14" s="533"/>
      <c r="D14" s="533"/>
      <c r="E14" s="533"/>
      <c r="F14" s="555"/>
      <c r="G14" s="552"/>
      <c r="H14" s="552"/>
      <c r="I14" s="555"/>
    </row>
    <row r="15" spans="1:9" ht="19.5" customHeight="1" thickBot="1">
      <c r="A15" s="541"/>
      <c r="B15" s="123" t="s">
        <v>18</v>
      </c>
      <c r="C15" s="123" t="s">
        <v>19</v>
      </c>
      <c r="D15" s="124" t="s">
        <v>218</v>
      </c>
      <c r="E15" s="123" t="s">
        <v>219</v>
      </c>
      <c r="F15" s="538"/>
      <c r="G15" s="553"/>
      <c r="H15" s="553"/>
      <c r="I15" s="555"/>
    </row>
    <row r="16" spans="1:9" ht="12.75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2">
        <v>9</v>
      </c>
    </row>
    <row r="17" spans="1:9" ht="15.75" customHeight="1">
      <c r="A17" s="125" t="s">
        <v>322</v>
      </c>
      <c r="B17" s="479" t="s">
        <v>20</v>
      </c>
      <c r="C17" s="126"/>
      <c r="D17" s="127"/>
      <c r="E17" s="127"/>
      <c r="F17" s="128">
        <f>F18+F21+F30+F40+F50+F54+F57+F70+F74+F87+F93+F37+F47</f>
        <v>4563151</v>
      </c>
      <c r="G17" s="128">
        <f>G18+G21+G30+G40+G50+G54+G57+G70+G74+G87+G93+G37+G47</f>
        <v>0</v>
      </c>
      <c r="H17" s="128">
        <f>H18+H21+H30+H40+H50+H54+H57+H70+H74+H87+H93+H37+H47</f>
        <v>0</v>
      </c>
      <c r="I17" s="128">
        <f>I18+I21+I30+I40+I50+I54+I57+I70+I74+I87+I93+I37+I47</f>
        <v>4563151</v>
      </c>
    </row>
    <row r="18" spans="1:9" ht="17.25" customHeight="1">
      <c r="A18" s="129" t="s">
        <v>330</v>
      </c>
      <c r="B18" s="480" t="s">
        <v>21</v>
      </c>
      <c r="C18" s="130" t="s">
        <v>221</v>
      </c>
      <c r="D18" s="131"/>
      <c r="E18" s="131"/>
      <c r="F18" s="132">
        <f aca="true" t="shared" si="0" ref="F18:I19">F19</f>
        <v>250</v>
      </c>
      <c r="G18" s="132">
        <f t="shared" si="0"/>
        <v>0</v>
      </c>
      <c r="H18" s="132">
        <f t="shared" si="0"/>
        <v>0</v>
      </c>
      <c r="I18" s="133">
        <f t="shared" si="0"/>
        <v>250</v>
      </c>
    </row>
    <row r="19" spans="1:9" ht="13.5" customHeight="1">
      <c r="A19" s="87" t="s">
        <v>23</v>
      </c>
      <c r="B19" s="481" t="s">
        <v>312</v>
      </c>
      <c r="C19" s="406"/>
      <c r="D19" s="406" t="s">
        <v>315</v>
      </c>
      <c r="E19" s="406"/>
      <c r="F19" s="408">
        <f t="shared" si="0"/>
        <v>250</v>
      </c>
      <c r="G19" s="408">
        <f t="shared" si="0"/>
        <v>0</v>
      </c>
      <c r="H19" s="408">
        <f t="shared" si="0"/>
        <v>0</v>
      </c>
      <c r="I19" s="409">
        <f t="shared" si="0"/>
        <v>250</v>
      </c>
    </row>
    <row r="20" spans="1:9" ht="13.5" customHeight="1">
      <c r="A20" s="87"/>
      <c r="B20" s="11" t="s">
        <v>24</v>
      </c>
      <c r="C20" s="90"/>
      <c r="D20" s="90"/>
      <c r="E20" s="90" t="s">
        <v>107</v>
      </c>
      <c r="F20" s="97">
        <v>250</v>
      </c>
      <c r="G20" s="97">
        <v>0</v>
      </c>
      <c r="H20" s="97">
        <v>0</v>
      </c>
      <c r="I20" s="92">
        <f aca="true" t="shared" si="1" ref="I20:I113">F20+G20-H20</f>
        <v>250</v>
      </c>
    </row>
    <row r="21" spans="1:9" ht="14.25" customHeight="1">
      <c r="A21" s="134" t="s">
        <v>331</v>
      </c>
      <c r="B21" s="482" t="s">
        <v>25</v>
      </c>
      <c r="C21" s="136" t="s">
        <v>26</v>
      </c>
      <c r="D21" s="136"/>
      <c r="E21" s="136"/>
      <c r="F21" s="132">
        <f>F22</f>
        <v>29957</v>
      </c>
      <c r="G21" s="132">
        <f>G22</f>
        <v>0</v>
      </c>
      <c r="H21" s="132">
        <f>H22</f>
        <v>0</v>
      </c>
      <c r="I21" s="133">
        <f>I22</f>
        <v>29957</v>
      </c>
    </row>
    <row r="22" spans="1:9" ht="14.25" customHeight="1">
      <c r="A22" s="87" t="s">
        <v>22</v>
      </c>
      <c r="B22" s="483" t="s">
        <v>27</v>
      </c>
      <c r="C22" s="406"/>
      <c r="D22" s="406" t="s">
        <v>28</v>
      </c>
      <c r="E22" s="406"/>
      <c r="F22" s="408">
        <f>F23+F24+F25+F26+F27+F28+F29</f>
        <v>29957</v>
      </c>
      <c r="G22" s="408">
        <f>G23+G24+G25+G26+G27+G28+G29</f>
        <v>0</v>
      </c>
      <c r="H22" s="408">
        <f>H23+H24+H25+H26+H27+H28+H29</f>
        <v>0</v>
      </c>
      <c r="I22" s="409">
        <f>I23+I24+I25+I26+I27+I28+I29</f>
        <v>29957</v>
      </c>
    </row>
    <row r="23" spans="1:9" ht="21" customHeight="1">
      <c r="A23" s="87"/>
      <c r="B23" s="10" t="s">
        <v>669</v>
      </c>
      <c r="C23" s="90"/>
      <c r="D23" s="90"/>
      <c r="E23" s="90" t="s">
        <v>666</v>
      </c>
      <c r="F23" s="91">
        <v>1050</v>
      </c>
      <c r="G23" s="91">
        <v>0</v>
      </c>
      <c r="H23" s="91"/>
      <c r="I23" s="92">
        <f>F23+G23-H23</f>
        <v>1050</v>
      </c>
    </row>
    <row r="24" spans="1:9" ht="14.25" customHeight="1">
      <c r="A24" s="87"/>
      <c r="B24" s="11" t="s">
        <v>24</v>
      </c>
      <c r="C24" s="90"/>
      <c r="D24" s="90"/>
      <c r="E24" s="90" t="s">
        <v>107</v>
      </c>
      <c r="F24" s="91">
        <v>400</v>
      </c>
      <c r="G24" s="91">
        <v>0</v>
      </c>
      <c r="H24" s="91">
        <v>0</v>
      </c>
      <c r="I24" s="92">
        <f>F24+G24-H24</f>
        <v>400</v>
      </c>
    </row>
    <row r="25" spans="1:9" ht="21.75" customHeight="1">
      <c r="A25" s="87"/>
      <c r="B25" s="10" t="s">
        <v>29</v>
      </c>
      <c r="C25" s="90"/>
      <c r="D25" s="90"/>
      <c r="E25" s="90" t="s">
        <v>46</v>
      </c>
      <c r="F25" s="97">
        <v>2700</v>
      </c>
      <c r="G25" s="97">
        <v>0</v>
      </c>
      <c r="H25" s="97">
        <v>0</v>
      </c>
      <c r="I25" s="92">
        <f t="shared" si="1"/>
        <v>2700</v>
      </c>
    </row>
    <row r="26" spans="1:9" ht="15" customHeight="1">
      <c r="A26" s="87"/>
      <c r="B26" s="10" t="s">
        <v>30</v>
      </c>
      <c r="C26" s="90"/>
      <c r="D26" s="90"/>
      <c r="E26" s="90" t="s">
        <v>45</v>
      </c>
      <c r="F26" s="97">
        <v>10953</v>
      </c>
      <c r="G26" s="97">
        <v>0</v>
      </c>
      <c r="H26" s="97">
        <v>0</v>
      </c>
      <c r="I26" s="92">
        <f t="shared" si="1"/>
        <v>10953</v>
      </c>
    </row>
    <row r="27" spans="1:9" ht="15" customHeight="1">
      <c r="A27" s="87"/>
      <c r="B27" s="10" t="s">
        <v>253</v>
      </c>
      <c r="C27" s="90"/>
      <c r="D27" s="90"/>
      <c r="E27" s="90" t="s">
        <v>44</v>
      </c>
      <c r="F27" s="97">
        <v>100</v>
      </c>
      <c r="G27" s="97">
        <v>0</v>
      </c>
      <c r="H27" s="97">
        <v>0</v>
      </c>
      <c r="I27" s="92">
        <f t="shared" si="1"/>
        <v>100</v>
      </c>
    </row>
    <row r="28" spans="1:9" ht="16.5" customHeight="1">
      <c r="A28" s="87"/>
      <c r="B28" s="10" t="s">
        <v>53</v>
      </c>
      <c r="C28" s="90"/>
      <c r="D28" s="90"/>
      <c r="E28" s="90" t="s">
        <v>43</v>
      </c>
      <c r="F28" s="97">
        <v>435</v>
      </c>
      <c r="G28" s="97">
        <v>0</v>
      </c>
      <c r="H28" s="97">
        <v>0</v>
      </c>
      <c r="I28" s="92">
        <f t="shared" si="1"/>
        <v>435</v>
      </c>
    </row>
    <row r="29" spans="1:9" ht="22.5">
      <c r="A29" s="87"/>
      <c r="B29" s="10" t="s">
        <v>668</v>
      </c>
      <c r="C29" s="90"/>
      <c r="D29" s="90"/>
      <c r="E29" s="90" t="s">
        <v>667</v>
      </c>
      <c r="F29" s="97">
        <v>14319</v>
      </c>
      <c r="G29" s="97">
        <v>0</v>
      </c>
      <c r="H29" s="97">
        <v>0</v>
      </c>
      <c r="I29" s="92">
        <f t="shared" si="1"/>
        <v>14319</v>
      </c>
    </row>
    <row r="30" spans="1:9" ht="22.5" customHeight="1">
      <c r="A30" s="134" t="s">
        <v>332</v>
      </c>
      <c r="B30" s="484" t="s">
        <v>31</v>
      </c>
      <c r="C30" s="136" t="s">
        <v>246</v>
      </c>
      <c r="D30" s="136"/>
      <c r="E30" s="136"/>
      <c r="F30" s="132">
        <f>F31</f>
        <v>943358</v>
      </c>
      <c r="G30" s="132">
        <f>G31</f>
        <v>0</v>
      </c>
      <c r="H30" s="132">
        <f>H31</f>
        <v>0</v>
      </c>
      <c r="I30" s="133">
        <f>I31</f>
        <v>943358</v>
      </c>
    </row>
    <row r="31" spans="1:9" ht="22.5" customHeight="1">
      <c r="A31" s="87" t="s">
        <v>22</v>
      </c>
      <c r="B31" s="481" t="s">
        <v>32</v>
      </c>
      <c r="C31" s="406"/>
      <c r="D31" s="406" t="s">
        <v>247</v>
      </c>
      <c r="E31" s="406"/>
      <c r="F31" s="408">
        <f>F32+F33+F34+F35+F36</f>
        <v>943358</v>
      </c>
      <c r="G31" s="408">
        <f>G32+G33+G34+G35+G36</f>
        <v>0</v>
      </c>
      <c r="H31" s="408">
        <f>H32+H33+H34+H35+H36</f>
        <v>0</v>
      </c>
      <c r="I31" s="409">
        <f>I32+I33+I34+I35+I36</f>
        <v>943358</v>
      </c>
    </row>
    <row r="32" spans="1:9" ht="12.75" customHeight="1">
      <c r="A32" s="87"/>
      <c r="B32" s="10" t="s">
        <v>24</v>
      </c>
      <c r="C32" s="90"/>
      <c r="D32" s="90"/>
      <c r="E32" s="90" t="s">
        <v>107</v>
      </c>
      <c r="F32" s="91">
        <v>26</v>
      </c>
      <c r="G32" s="91">
        <v>0</v>
      </c>
      <c r="H32" s="91">
        <v>0</v>
      </c>
      <c r="I32" s="92">
        <f>F32+G32-H32</f>
        <v>26</v>
      </c>
    </row>
    <row r="33" spans="1:9" ht="20.25" customHeight="1">
      <c r="A33" s="87"/>
      <c r="B33" s="10" t="s">
        <v>29</v>
      </c>
      <c r="C33" s="90"/>
      <c r="D33" s="90"/>
      <c r="E33" s="90" t="s">
        <v>46</v>
      </c>
      <c r="F33" s="97">
        <v>5350</v>
      </c>
      <c r="G33" s="97">
        <v>0</v>
      </c>
      <c r="H33" s="97">
        <v>0</v>
      </c>
      <c r="I33" s="92">
        <f t="shared" si="1"/>
        <v>5350</v>
      </c>
    </row>
    <row r="34" spans="1:9" ht="13.5" customHeight="1">
      <c r="A34" s="87"/>
      <c r="B34" s="10" t="s">
        <v>376</v>
      </c>
      <c r="C34" s="90"/>
      <c r="D34" s="90"/>
      <c r="E34" s="90" t="s">
        <v>431</v>
      </c>
      <c r="F34" s="97">
        <v>887664</v>
      </c>
      <c r="G34" s="97">
        <v>0</v>
      </c>
      <c r="H34" s="97">
        <v>0</v>
      </c>
      <c r="I34" s="92">
        <f t="shared" si="1"/>
        <v>887664</v>
      </c>
    </row>
    <row r="35" spans="1:9" ht="12.75" customHeight="1">
      <c r="A35" s="87"/>
      <c r="B35" s="10" t="s">
        <v>253</v>
      </c>
      <c r="C35" s="90"/>
      <c r="D35" s="90"/>
      <c r="E35" s="90" t="s">
        <v>44</v>
      </c>
      <c r="F35" s="97">
        <v>3808</v>
      </c>
      <c r="G35" s="97">
        <v>0</v>
      </c>
      <c r="H35" s="97">
        <v>0</v>
      </c>
      <c r="I35" s="92">
        <f t="shared" si="1"/>
        <v>3808</v>
      </c>
    </row>
    <row r="36" spans="1:9" ht="12.75" customHeight="1">
      <c r="A36" s="87"/>
      <c r="B36" s="10" t="s">
        <v>53</v>
      </c>
      <c r="C36" s="90"/>
      <c r="D36" s="90"/>
      <c r="E36" s="90" t="s">
        <v>43</v>
      </c>
      <c r="F36" s="97">
        <v>46510</v>
      </c>
      <c r="G36" s="97">
        <v>0</v>
      </c>
      <c r="H36" s="97">
        <v>0</v>
      </c>
      <c r="I36" s="92">
        <f t="shared" si="1"/>
        <v>46510</v>
      </c>
    </row>
    <row r="37" spans="1:9" s="16" customFormat="1" ht="16.5" customHeight="1">
      <c r="A37" s="134" t="s">
        <v>334</v>
      </c>
      <c r="B37" s="484" t="s">
        <v>101</v>
      </c>
      <c r="C37" s="136" t="s">
        <v>255</v>
      </c>
      <c r="D37" s="136"/>
      <c r="E37" s="136"/>
      <c r="F37" s="138">
        <f>F38</f>
        <v>10</v>
      </c>
      <c r="G37" s="138">
        <f aca="true" t="shared" si="2" ref="G37:I38">G38</f>
        <v>0</v>
      </c>
      <c r="H37" s="138">
        <f t="shared" si="2"/>
        <v>0</v>
      </c>
      <c r="I37" s="135">
        <f t="shared" si="2"/>
        <v>10</v>
      </c>
    </row>
    <row r="38" spans="1:9" ht="22.5" customHeight="1">
      <c r="A38" s="87"/>
      <c r="B38" s="502" t="s">
        <v>738</v>
      </c>
      <c r="C38" s="90"/>
      <c r="D38" s="406" t="s">
        <v>260</v>
      </c>
      <c r="E38" s="90"/>
      <c r="F38" s="97">
        <f>F39</f>
        <v>10</v>
      </c>
      <c r="G38" s="97">
        <f t="shared" si="2"/>
        <v>0</v>
      </c>
      <c r="H38" s="97">
        <f t="shared" si="2"/>
        <v>0</v>
      </c>
      <c r="I38" s="13">
        <f t="shared" si="2"/>
        <v>10</v>
      </c>
    </row>
    <row r="39" spans="1:9" ht="15" customHeight="1">
      <c r="A39" s="87"/>
      <c r="B39" s="10" t="s">
        <v>739</v>
      </c>
      <c r="C39" s="90"/>
      <c r="D39" s="90"/>
      <c r="E39" s="90" t="s">
        <v>44</v>
      </c>
      <c r="F39" s="97">
        <v>10</v>
      </c>
      <c r="G39" s="97">
        <v>0</v>
      </c>
      <c r="H39" s="97"/>
      <c r="I39" s="92">
        <f t="shared" si="1"/>
        <v>10</v>
      </c>
    </row>
    <row r="40" spans="1:9" ht="15" customHeight="1">
      <c r="A40" s="134" t="s">
        <v>336</v>
      </c>
      <c r="B40" s="482" t="s">
        <v>50</v>
      </c>
      <c r="C40" s="137">
        <v>750</v>
      </c>
      <c r="D40" s="137"/>
      <c r="E40" s="137"/>
      <c r="F40" s="138">
        <f>F41</f>
        <v>967796</v>
      </c>
      <c r="G40" s="138">
        <f>G41</f>
        <v>0</v>
      </c>
      <c r="H40" s="138">
        <f>H41</f>
        <v>0</v>
      </c>
      <c r="I40" s="135">
        <f>I41</f>
        <v>967796</v>
      </c>
    </row>
    <row r="41" spans="1:9" ht="15" customHeight="1">
      <c r="A41" s="87" t="s">
        <v>22</v>
      </c>
      <c r="B41" s="483" t="s">
        <v>51</v>
      </c>
      <c r="C41" s="415"/>
      <c r="D41" s="415">
        <v>75020</v>
      </c>
      <c r="E41" s="415"/>
      <c r="F41" s="408">
        <f>F42+F43+F44+F45+F46</f>
        <v>967796</v>
      </c>
      <c r="G41" s="408">
        <f>G42+G43+G44+G45+G46</f>
        <v>0</v>
      </c>
      <c r="H41" s="408">
        <f>H42+H43+H44+H45+H46</f>
        <v>0</v>
      </c>
      <c r="I41" s="409">
        <f>I42+I43+I44+I45+I46</f>
        <v>967796</v>
      </c>
    </row>
    <row r="42" spans="1:9" ht="15" customHeight="1">
      <c r="A42" s="87"/>
      <c r="B42" s="11" t="s">
        <v>52</v>
      </c>
      <c r="C42" s="90"/>
      <c r="D42" s="90"/>
      <c r="E42" s="90" t="s">
        <v>47</v>
      </c>
      <c r="F42" s="97">
        <v>958040</v>
      </c>
      <c r="G42" s="97">
        <v>0</v>
      </c>
      <c r="H42" s="97">
        <v>0</v>
      </c>
      <c r="I42" s="92">
        <f t="shared" si="1"/>
        <v>958040</v>
      </c>
    </row>
    <row r="43" spans="1:9" ht="15.75" customHeight="1">
      <c r="A43" s="87"/>
      <c r="B43" s="11" t="s">
        <v>24</v>
      </c>
      <c r="C43" s="90"/>
      <c r="D43" s="90"/>
      <c r="E43" s="90" t="s">
        <v>107</v>
      </c>
      <c r="F43" s="97">
        <v>2000</v>
      </c>
      <c r="G43" s="97">
        <v>0</v>
      </c>
      <c r="H43" s="97">
        <v>0</v>
      </c>
      <c r="I43" s="92">
        <f t="shared" si="1"/>
        <v>2000</v>
      </c>
    </row>
    <row r="44" spans="1:9" ht="22.5" customHeight="1">
      <c r="A44" s="87"/>
      <c r="B44" s="10" t="s">
        <v>29</v>
      </c>
      <c r="C44" s="90"/>
      <c r="D44" s="90"/>
      <c r="E44" s="90" t="s">
        <v>46</v>
      </c>
      <c r="F44" s="97">
        <v>1066</v>
      </c>
      <c r="G44" s="97">
        <v>0</v>
      </c>
      <c r="H44" s="97">
        <v>0</v>
      </c>
      <c r="I44" s="92">
        <f t="shared" si="1"/>
        <v>1066</v>
      </c>
    </row>
    <row r="45" spans="1:9" ht="13.5" customHeight="1">
      <c r="A45" s="87"/>
      <c r="B45" s="10" t="s">
        <v>30</v>
      </c>
      <c r="C45" s="90"/>
      <c r="D45" s="90"/>
      <c r="E45" s="90" t="s">
        <v>45</v>
      </c>
      <c r="F45" s="97">
        <v>190</v>
      </c>
      <c r="G45" s="97">
        <v>0</v>
      </c>
      <c r="H45" s="97">
        <v>0</v>
      </c>
      <c r="I45" s="92">
        <f t="shared" si="1"/>
        <v>190</v>
      </c>
    </row>
    <row r="46" spans="1:9" ht="15.75" customHeight="1">
      <c r="A46" s="87"/>
      <c r="B46" s="10" t="s">
        <v>53</v>
      </c>
      <c r="C46" s="90"/>
      <c r="D46" s="90"/>
      <c r="E46" s="90" t="s">
        <v>43</v>
      </c>
      <c r="F46" s="97">
        <v>6500</v>
      </c>
      <c r="G46" s="97">
        <v>0</v>
      </c>
      <c r="H46" s="97">
        <v>0</v>
      </c>
      <c r="I46" s="92">
        <f t="shared" si="1"/>
        <v>6500</v>
      </c>
    </row>
    <row r="47" spans="1:9" ht="26.25" customHeight="1">
      <c r="A47" s="134" t="s">
        <v>373</v>
      </c>
      <c r="B47" s="484" t="s">
        <v>313</v>
      </c>
      <c r="C47" s="136" t="s">
        <v>274</v>
      </c>
      <c r="D47" s="136"/>
      <c r="E47" s="136"/>
      <c r="F47" s="138">
        <f>F48</f>
        <v>430</v>
      </c>
      <c r="G47" s="138">
        <f aca="true" t="shared" si="3" ref="G47:I48">G48</f>
        <v>0</v>
      </c>
      <c r="H47" s="138">
        <f t="shared" si="3"/>
        <v>0</v>
      </c>
      <c r="I47" s="135">
        <f t="shared" si="3"/>
        <v>430</v>
      </c>
    </row>
    <row r="48" spans="1:9" ht="22.5" customHeight="1">
      <c r="A48" s="87"/>
      <c r="B48" s="502" t="s">
        <v>745</v>
      </c>
      <c r="C48" s="90"/>
      <c r="D48" s="406" t="s">
        <v>285</v>
      </c>
      <c r="E48" s="90"/>
      <c r="F48" s="97">
        <f>F49</f>
        <v>430</v>
      </c>
      <c r="G48" s="97">
        <f t="shared" si="3"/>
        <v>0</v>
      </c>
      <c r="H48" s="97">
        <f t="shared" si="3"/>
        <v>0</v>
      </c>
      <c r="I48" s="13">
        <f t="shared" si="3"/>
        <v>430</v>
      </c>
    </row>
    <row r="49" spans="1:9" ht="14.25" customHeight="1">
      <c r="A49" s="87"/>
      <c r="B49" s="10" t="s">
        <v>739</v>
      </c>
      <c r="C49" s="90"/>
      <c r="D49" s="90"/>
      <c r="E49" s="90" t="s">
        <v>44</v>
      </c>
      <c r="F49" s="97">
        <v>430</v>
      </c>
      <c r="G49" s="97">
        <v>0</v>
      </c>
      <c r="H49" s="97">
        <v>0</v>
      </c>
      <c r="I49" s="92">
        <f t="shared" si="1"/>
        <v>430</v>
      </c>
    </row>
    <row r="50" spans="1:9" ht="36.75" customHeight="1">
      <c r="A50" s="134" t="s">
        <v>374</v>
      </c>
      <c r="B50" s="485" t="s">
        <v>382</v>
      </c>
      <c r="C50" s="136" t="s">
        <v>55</v>
      </c>
      <c r="D50" s="136"/>
      <c r="E50" s="136"/>
      <c r="F50" s="132">
        <f>F51</f>
        <v>1700992</v>
      </c>
      <c r="G50" s="132">
        <f>G51</f>
        <v>0</v>
      </c>
      <c r="H50" s="132">
        <f>H51</f>
        <v>0</v>
      </c>
      <c r="I50" s="133">
        <f t="shared" si="1"/>
        <v>1700992</v>
      </c>
    </row>
    <row r="51" spans="1:9" ht="26.25" customHeight="1">
      <c r="A51" s="87" t="s">
        <v>22</v>
      </c>
      <c r="B51" s="486" t="s">
        <v>383</v>
      </c>
      <c r="C51" s="406"/>
      <c r="D51" s="406" t="s">
        <v>56</v>
      </c>
      <c r="E51" s="406"/>
      <c r="F51" s="408">
        <f>F52+F53</f>
        <v>1700992</v>
      </c>
      <c r="G51" s="408">
        <f>G52+G53</f>
        <v>0</v>
      </c>
      <c r="H51" s="408">
        <f>H52+H53</f>
        <v>0</v>
      </c>
      <c r="I51" s="409">
        <f t="shared" si="1"/>
        <v>1700992</v>
      </c>
    </row>
    <row r="52" spans="1:9" ht="14.25" customHeight="1">
      <c r="A52" s="245"/>
      <c r="B52" s="10" t="s">
        <v>440</v>
      </c>
      <c r="C52" s="90"/>
      <c r="D52" s="90"/>
      <c r="E52" s="90" t="s">
        <v>104</v>
      </c>
      <c r="F52" s="97">
        <v>1620992</v>
      </c>
      <c r="G52" s="97">
        <v>0</v>
      </c>
      <c r="H52" s="97">
        <v>0</v>
      </c>
      <c r="I52" s="92">
        <f t="shared" si="1"/>
        <v>1620992</v>
      </c>
    </row>
    <row r="53" spans="1:9" ht="15" customHeight="1">
      <c r="A53" s="245"/>
      <c r="B53" s="10" t="s">
        <v>102</v>
      </c>
      <c r="C53" s="90"/>
      <c r="D53" s="90"/>
      <c r="E53" s="90" t="s">
        <v>103</v>
      </c>
      <c r="F53" s="97">
        <v>80000</v>
      </c>
      <c r="G53" s="97">
        <v>0</v>
      </c>
      <c r="H53" s="97">
        <v>0</v>
      </c>
      <c r="I53" s="92">
        <f t="shared" si="1"/>
        <v>80000</v>
      </c>
    </row>
    <row r="54" spans="1:9" ht="15" customHeight="1">
      <c r="A54" s="134" t="s">
        <v>339</v>
      </c>
      <c r="B54" s="482" t="s">
        <v>57</v>
      </c>
      <c r="C54" s="137">
        <v>758</v>
      </c>
      <c r="D54" s="137"/>
      <c r="E54" s="137"/>
      <c r="F54" s="132">
        <f aca="true" t="shared" si="4" ref="F54:I55">F55</f>
        <v>60000</v>
      </c>
      <c r="G54" s="132">
        <f t="shared" si="4"/>
        <v>0</v>
      </c>
      <c r="H54" s="132">
        <f t="shared" si="4"/>
        <v>0</v>
      </c>
      <c r="I54" s="133">
        <f t="shared" si="4"/>
        <v>60000</v>
      </c>
    </row>
    <row r="55" spans="1:9" ht="15.75" customHeight="1">
      <c r="A55" s="116" t="s">
        <v>22</v>
      </c>
      <c r="B55" s="487" t="s">
        <v>58</v>
      </c>
      <c r="C55" s="416"/>
      <c r="D55" s="416">
        <v>75814</v>
      </c>
      <c r="E55" s="417"/>
      <c r="F55" s="408">
        <f t="shared" si="4"/>
        <v>60000</v>
      </c>
      <c r="G55" s="408">
        <f t="shared" si="4"/>
        <v>0</v>
      </c>
      <c r="H55" s="408">
        <f t="shared" si="4"/>
        <v>0</v>
      </c>
      <c r="I55" s="409">
        <f t="shared" si="4"/>
        <v>60000</v>
      </c>
    </row>
    <row r="56" spans="1:9" ht="13.5" customHeight="1">
      <c r="A56" s="116"/>
      <c r="B56" s="488" t="s">
        <v>253</v>
      </c>
      <c r="C56" s="95"/>
      <c r="D56" s="95"/>
      <c r="E56" s="117" t="s">
        <v>44</v>
      </c>
      <c r="F56" s="97">
        <v>60000</v>
      </c>
      <c r="G56" s="97">
        <v>0</v>
      </c>
      <c r="H56" s="97">
        <v>0</v>
      </c>
      <c r="I56" s="92">
        <f t="shared" si="1"/>
        <v>60000</v>
      </c>
    </row>
    <row r="57" spans="1:9" ht="17.25" customHeight="1">
      <c r="A57" s="134" t="s">
        <v>740</v>
      </c>
      <c r="B57" s="482" t="s">
        <v>59</v>
      </c>
      <c r="C57" s="136" t="s">
        <v>60</v>
      </c>
      <c r="D57" s="136"/>
      <c r="E57" s="136"/>
      <c r="F57" s="132">
        <f>F58+F63</f>
        <v>144284</v>
      </c>
      <c r="G57" s="132">
        <f>G58+G63</f>
        <v>0</v>
      </c>
      <c r="H57" s="132">
        <f>H58+H63</f>
        <v>0</v>
      </c>
      <c r="I57" s="133">
        <f>I58+I63</f>
        <v>144284</v>
      </c>
    </row>
    <row r="58" spans="1:9" ht="13.5" customHeight="1">
      <c r="A58" s="87" t="s">
        <v>22</v>
      </c>
      <c r="B58" s="483" t="s">
        <v>61</v>
      </c>
      <c r="C58" s="406"/>
      <c r="D58" s="406" t="s">
        <v>62</v>
      </c>
      <c r="E58" s="406"/>
      <c r="F58" s="411">
        <f>F59+F60+F61+F62</f>
        <v>22240</v>
      </c>
      <c r="G58" s="411">
        <f>G59+G60+G61+G62</f>
        <v>0</v>
      </c>
      <c r="H58" s="411">
        <f>H59+H60+H61+H62</f>
        <v>0</v>
      </c>
      <c r="I58" s="409">
        <f t="shared" si="1"/>
        <v>22240</v>
      </c>
    </row>
    <row r="59" spans="1:9" ht="14.25" customHeight="1">
      <c r="A59" s="87"/>
      <c r="B59" s="11" t="s">
        <v>24</v>
      </c>
      <c r="C59" s="90"/>
      <c r="D59" s="90"/>
      <c r="E59" s="90" t="s">
        <v>107</v>
      </c>
      <c r="F59" s="97">
        <v>350</v>
      </c>
      <c r="G59" s="97">
        <v>0</v>
      </c>
      <c r="H59" s="97">
        <v>0</v>
      </c>
      <c r="I59" s="92">
        <f t="shared" si="1"/>
        <v>350</v>
      </c>
    </row>
    <row r="60" spans="1:9" ht="22.5" customHeight="1">
      <c r="A60" s="87"/>
      <c r="B60" s="10" t="s">
        <v>379</v>
      </c>
      <c r="C60" s="90"/>
      <c r="D60" s="90"/>
      <c r="E60" s="90" t="s">
        <v>46</v>
      </c>
      <c r="F60" s="97">
        <v>21500</v>
      </c>
      <c r="G60" s="97">
        <v>0</v>
      </c>
      <c r="H60" s="97">
        <v>0</v>
      </c>
      <c r="I60" s="92">
        <f t="shared" si="1"/>
        <v>21500</v>
      </c>
    </row>
    <row r="61" spans="1:9" ht="14.25" customHeight="1">
      <c r="A61" s="87"/>
      <c r="B61" s="10" t="s">
        <v>30</v>
      </c>
      <c r="C61" s="90"/>
      <c r="D61" s="90"/>
      <c r="E61" s="90" t="s">
        <v>45</v>
      </c>
      <c r="F61" s="97">
        <v>120</v>
      </c>
      <c r="G61" s="97">
        <v>0</v>
      </c>
      <c r="H61" s="97">
        <v>0</v>
      </c>
      <c r="I61" s="92">
        <f t="shared" si="1"/>
        <v>120</v>
      </c>
    </row>
    <row r="62" spans="1:9" ht="14.25" customHeight="1">
      <c r="A62" s="87"/>
      <c r="B62" s="488" t="s">
        <v>253</v>
      </c>
      <c r="C62" s="90"/>
      <c r="D62" s="90"/>
      <c r="E62" s="90" t="s">
        <v>44</v>
      </c>
      <c r="F62" s="97">
        <v>270</v>
      </c>
      <c r="G62" s="97">
        <v>0</v>
      </c>
      <c r="H62" s="97">
        <v>0</v>
      </c>
      <c r="I62" s="92">
        <f t="shared" si="1"/>
        <v>270</v>
      </c>
    </row>
    <row r="63" spans="1:9" ht="15" customHeight="1">
      <c r="A63" s="87" t="s">
        <v>23</v>
      </c>
      <c r="B63" s="481" t="s">
        <v>63</v>
      </c>
      <c r="C63" s="406"/>
      <c r="D63" s="406" t="s">
        <v>64</v>
      </c>
      <c r="E63" s="406"/>
      <c r="F63" s="408">
        <f>F64+F65+F66+F67+F68+F69</f>
        <v>122044</v>
      </c>
      <c r="G63" s="408">
        <f>G64+G65+G66+G67+G68+G69</f>
        <v>0</v>
      </c>
      <c r="H63" s="408">
        <f>H64+H65+H66+H67+H68+H69</f>
        <v>0</v>
      </c>
      <c r="I63" s="409">
        <f>I64+I65+I66+I67+I68+I69</f>
        <v>122044</v>
      </c>
    </row>
    <row r="64" spans="1:9" ht="13.5" customHeight="1">
      <c r="A64" s="87"/>
      <c r="B64" s="11" t="s">
        <v>24</v>
      </c>
      <c r="C64" s="90"/>
      <c r="D64" s="90"/>
      <c r="E64" s="90" t="s">
        <v>107</v>
      </c>
      <c r="F64" s="97">
        <v>0</v>
      </c>
      <c r="G64" s="97">
        <v>0</v>
      </c>
      <c r="H64" s="97">
        <v>0</v>
      </c>
      <c r="I64" s="92">
        <f t="shared" si="1"/>
        <v>0</v>
      </c>
    </row>
    <row r="65" spans="1:9" ht="21.75" customHeight="1">
      <c r="A65" s="87"/>
      <c r="B65" s="10" t="s">
        <v>379</v>
      </c>
      <c r="C65" s="90"/>
      <c r="D65" s="90"/>
      <c r="E65" s="90" t="s">
        <v>46</v>
      </c>
      <c r="F65" s="97">
        <v>58425</v>
      </c>
      <c r="G65" s="97">
        <v>0</v>
      </c>
      <c r="H65" s="97">
        <v>0</v>
      </c>
      <c r="I65" s="92">
        <f t="shared" si="1"/>
        <v>58425</v>
      </c>
    </row>
    <row r="66" spans="1:9" ht="12.75" customHeight="1">
      <c r="A66" s="87"/>
      <c r="B66" s="10" t="s">
        <v>30</v>
      </c>
      <c r="C66" s="90"/>
      <c r="D66" s="90"/>
      <c r="E66" s="90" t="s">
        <v>45</v>
      </c>
      <c r="F66" s="97">
        <v>51100</v>
      </c>
      <c r="G66" s="97">
        <v>0</v>
      </c>
      <c r="H66" s="97">
        <v>0</v>
      </c>
      <c r="I66" s="92">
        <f t="shared" si="1"/>
        <v>51100</v>
      </c>
    </row>
    <row r="67" spans="1:9" ht="12.75" customHeight="1">
      <c r="A67" s="87"/>
      <c r="B67" s="10" t="s">
        <v>376</v>
      </c>
      <c r="C67" s="90"/>
      <c r="D67" s="90"/>
      <c r="E67" s="90" t="s">
        <v>431</v>
      </c>
      <c r="F67" s="97">
        <v>5497</v>
      </c>
      <c r="G67" s="97">
        <v>0</v>
      </c>
      <c r="H67" s="97">
        <v>0</v>
      </c>
      <c r="I67" s="92">
        <f t="shared" si="1"/>
        <v>5497</v>
      </c>
    </row>
    <row r="68" spans="1:9" ht="12.75" customHeight="1">
      <c r="A68" s="87"/>
      <c r="B68" s="488" t="s">
        <v>253</v>
      </c>
      <c r="C68" s="90"/>
      <c r="D68" s="90"/>
      <c r="E68" s="90" t="s">
        <v>44</v>
      </c>
      <c r="F68" s="97">
        <v>180</v>
      </c>
      <c r="G68" s="97">
        <v>0</v>
      </c>
      <c r="H68" s="97">
        <v>0</v>
      </c>
      <c r="I68" s="92">
        <f t="shared" si="1"/>
        <v>180</v>
      </c>
    </row>
    <row r="69" spans="1:9" ht="14.25" customHeight="1">
      <c r="A69" s="87"/>
      <c r="B69" s="10" t="s">
        <v>53</v>
      </c>
      <c r="C69" s="90"/>
      <c r="D69" s="90"/>
      <c r="E69" s="90" t="s">
        <v>43</v>
      </c>
      <c r="F69" s="97">
        <v>6842</v>
      </c>
      <c r="G69" s="97">
        <v>0</v>
      </c>
      <c r="H69" s="97">
        <v>0</v>
      </c>
      <c r="I69" s="92">
        <f t="shared" si="1"/>
        <v>6842</v>
      </c>
    </row>
    <row r="70" spans="1:9" ht="18.75" customHeight="1">
      <c r="A70" s="134" t="s">
        <v>741</v>
      </c>
      <c r="B70" s="484" t="s">
        <v>71</v>
      </c>
      <c r="C70" s="136" t="s">
        <v>287</v>
      </c>
      <c r="D70" s="136"/>
      <c r="E70" s="136"/>
      <c r="F70" s="138">
        <f>F71</f>
        <v>79645</v>
      </c>
      <c r="G70" s="138">
        <f>G71</f>
        <v>0</v>
      </c>
      <c r="H70" s="138">
        <f>H71</f>
        <v>0</v>
      </c>
      <c r="I70" s="133">
        <f>I71</f>
        <v>79645</v>
      </c>
    </row>
    <row r="71" spans="1:9" ht="16.5" customHeight="1">
      <c r="A71" s="87" t="s">
        <v>22</v>
      </c>
      <c r="B71" s="481" t="s">
        <v>377</v>
      </c>
      <c r="C71" s="406"/>
      <c r="D71" s="406" t="s">
        <v>72</v>
      </c>
      <c r="E71" s="406"/>
      <c r="F71" s="411">
        <f>F72+F73</f>
        <v>79645</v>
      </c>
      <c r="G71" s="411">
        <f>G72+G73</f>
        <v>0</v>
      </c>
      <c r="H71" s="411">
        <f>H72+H73</f>
        <v>0</v>
      </c>
      <c r="I71" s="410">
        <f>I72+I73</f>
        <v>79645</v>
      </c>
    </row>
    <row r="72" spans="1:9" ht="21" customHeight="1">
      <c r="A72" s="87"/>
      <c r="B72" s="10" t="s">
        <v>516</v>
      </c>
      <c r="C72" s="90"/>
      <c r="D72" s="90"/>
      <c r="E72" s="90" t="s">
        <v>517</v>
      </c>
      <c r="F72" s="97">
        <v>55645</v>
      </c>
      <c r="G72" s="97">
        <v>0</v>
      </c>
      <c r="H72" s="97">
        <v>0</v>
      </c>
      <c r="I72" s="92">
        <f>F72+G72-H72</f>
        <v>55645</v>
      </c>
    </row>
    <row r="73" spans="1:9" ht="13.5" customHeight="1">
      <c r="A73" s="87"/>
      <c r="B73" s="10" t="s">
        <v>378</v>
      </c>
      <c r="C73" s="90"/>
      <c r="D73" s="90"/>
      <c r="E73" s="90" t="s">
        <v>46</v>
      </c>
      <c r="F73" s="97">
        <v>24000</v>
      </c>
      <c r="G73" s="97">
        <v>0</v>
      </c>
      <c r="H73" s="97">
        <v>0</v>
      </c>
      <c r="I73" s="92">
        <f>F73+G73-H73</f>
        <v>24000</v>
      </c>
    </row>
    <row r="74" spans="1:9" ht="19.5" customHeight="1">
      <c r="A74" s="134" t="s">
        <v>742</v>
      </c>
      <c r="B74" s="482" t="s">
        <v>105</v>
      </c>
      <c r="C74" s="136" t="s">
        <v>212</v>
      </c>
      <c r="D74" s="136"/>
      <c r="E74" s="136"/>
      <c r="F74" s="132">
        <f>F75+F78+F82+F84</f>
        <v>255491</v>
      </c>
      <c r="G74" s="132">
        <f>G75+G78+G82+G84</f>
        <v>0</v>
      </c>
      <c r="H74" s="132">
        <f>H75+H78+H82+H84</f>
        <v>0</v>
      </c>
      <c r="I74" s="133">
        <f>I75+I78+I82+I84</f>
        <v>255491</v>
      </c>
    </row>
    <row r="75" spans="1:9" ht="24" customHeight="1">
      <c r="A75" s="87" t="s">
        <v>22</v>
      </c>
      <c r="B75" s="481" t="s">
        <v>73</v>
      </c>
      <c r="C75" s="406"/>
      <c r="D75" s="406" t="s">
        <v>106</v>
      </c>
      <c r="E75" s="406"/>
      <c r="F75" s="408">
        <f>F76+F77</f>
        <v>632</v>
      </c>
      <c r="G75" s="408">
        <f>G76+G77</f>
        <v>0</v>
      </c>
      <c r="H75" s="408">
        <f>H76+H77</f>
        <v>0</v>
      </c>
      <c r="I75" s="408">
        <f>I76+I77</f>
        <v>632</v>
      </c>
    </row>
    <row r="76" spans="1:9" ht="12" customHeight="1">
      <c r="A76" s="87"/>
      <c r="B76" s="10" t="s">
        <v>433</v>
      </c>
      <c r="C76" s="90"/>
      <c r="D76" s="90"/>
      <c r="E76" s="90" t="s">
        <v>432</v>
      </c>
      <c r="F76" s="97">
        <v>500</v>
      </c>
      <c r="G76" s="97">
        <v>0</v>
      </c>
      <c r="H76" s="97">
        <v>0</v>
      </c>
      <c r="I76" s="92">
        <f t="shared" si="1"/>
        <v>500</v>
      </c>
    </row>
    <row r="77" spans="1:9" ht="12" customHeight="1">
      <c r="A77" s="87"/>
      <c r="B77" s="488" t="s">
        <v>253</v>
      </c>
      <c r="C77" s="90"/>
      <c r="D77" s="90"/>
      <c r="E77" s="90" t="s">
        <v>44</v>
      </c>
      <c r="F77" s="97">
        <v>132</v>
      </c>
      <c r="G77" s="97">
        <v>0</v>
      </c>
      <c r="H77" s="97">
        <v>0</v>
      </c>
      <c r="I77" s="92">
        <f t="shared" si="1"/>
        <v>132</v>
      </c>
    </row>
    <row r="78" spans="1:9" ht="15.75" customHeight="1">
      <c r="A78" s="87" t="s">
        <v>23</v>
      </c>
      <c r="B78" s="483" t="s">
        <v>309</v>
      </c>
      <c r="C78" s="406"/>
      <c r="D78" s="406" t="s">
        <v>108</v>
      </c>
      <c r="E78" s="406"/>
      <c r="F78" s="408">
        <f>F79+F80+F81</f>
        <v>252983</v>
      </c>
      <c r="G78" s="408">
        <f>G79+G80+G81</f>
        <v>0</v>
      </c>
      <c r="H78" s="408">
        <f>H79+H80+H81</f>
        <v>0</v>
      </c>
      <c r="I78" s="409">
        <f>I79+I80+I81</f>
        <v>252983</v>
      </c>
    </row>
    <row r="79" spans="1:9" ht="13.5" customHeight="1">
      <c r="A79" s="87"/>
      <c r="B79" s="11" t="s">
        <v>30</v>
      </c>
      <c r="C79" s="90"/>
      <c r="D79" s="90"/>
      <c r="E79" s="90" t="s">
        <v>45</v>
      </c>
      <c r="F79" s="97">
        <v>250236</v>
      </c>
      <c r="G79" s="97">
        <v>0</v>
      </c>
      <c r="H79" s="97">
        <v>0</v>
      </c>
      <c r="I79" s="92">
        <f t="shared" si="1"/>
        <v>250236</v>
      </c>
    </row>
    <row r="80" spans="1:9" ht="12.75" customHeight="1">
      <c r="A80" s="87"/>
      <c r="B80" s="488" t="s">
        <v>253</v>
      </c>
      <c r="C80" s="90"/>
      <c r="D80" s="90"/>
      <c r="E80" s="90" t="s">
        <v>44</v>
      </c>
      <c r="F80" s="97">
        <v>430</v>
      </c>
      <c r="G80" s="97">
        <v>0</v>
      </c>
      <c r="H80" s="97">
        <v>0</v>
      </c>
      <c r="I80" s="92">
        <f t="shared" si="1"/>
        <v>430</v>
      </c>
    </row>
    <row r="81" spans="1:9" ht="12" customHeight="1">
      <c r="A81" s="87"/>
      <c r="B81" s="11" t="s">
        <v>53</v>
      </c>
      <c r="C81" s="90"/>
      <c r="D81" s="90"/>
      <c r="E81" s="90" t="s">
        <v>43</v>
      </c>
      <c r="F81" s="97">
        <v>2317</v>
      </c>
      <c r="G81" s="97">
        <v>0</v>
      </c>
      <c r="H81" s="97">
        <v>0</v>
      </c>
      <c r="I81" s="92">
        <f t="shared" si="1"/>
        <v>2317</v>
      </c>
    </row>
    <row r="82" spans="1:9" ht="17.25" customHeight="1">
      <c r="A82" s="13" t="s">
        <v>66</v>
      </c>
      <c r="B82" s="489" t="s">
        <v>96</v>
      </c>
      <c r="C82" s="406"/>
      <c r="D82" s="406" t="s">
        <v>213</v>
      </c>
      <c r="E82" s="406"/>
      <c r="F82" s="408">
        <f>F83</f>
        <v>1280</v>
      </c>
      <c r="G82" s="408">
        <f>G83</f>
        <v>0</v>
      </c>
      <c r="H82" s="408">
        <f>H83</f>
        <v>0</v>
      </c>
      <c r="I82" s="409">
        <f>I83</f>
        <v>1280</v>
      </c>
    </row>
    <row r="83" spans="1:9" ht="14.25" customHeight="1">
      <c r="A83" s="13"/>
      <c r="B83" s="10" t="s">
        <v>433</v>
      </c>
      <c r="C83" s="90"/>
      <c r="D83" s="90"/>
      <c r="E83" s="90" t="s">
        <v>432</v>
      </c>
      <c r="F83" s="97">
        <v>1280</v>
      </c>
      <c r="G83" s="97">
        <v>0</v>
      </c>
      <c r="H83" s="97">
        <v>0</v>
      </c>
      <c r="I83" s="92">
        <f t="shared" si="1"/>
        <v>1280</v>
      </c>
    </row>
    <row r="84" spans="1:9" ht="16.5" customHeight="1">
      <c r="A84" s="13" t="s">
        <v>74</v>
      </c>
      <c r="B84" s="481" t="s">
        <v>400</v>
      </c>
      <c r="C84" s="406"/>
      <c r="D84" s="406" t="s">
        <v>11</v>
      </c>
      <c r="E84" s="406"/>
      <c r="F84" s="411">
        <f>F85+F86</f>
        <v>596</v>
      </c>
      <c r="G84" s="411">
        <f>G85+G86</f>
        <v>0</v>
      </c>
      <c r="H84" s="411">
        <f>H85+H86</f>
        <v>0</v>
      </c>
      <c r="I84" s="409">
        <f>I85+I86</f>
        <v>596</v>
      </c>
    </row>
    <row r="85" spans="1:9" ht="15" customHeight="1">
      <c r="A85" s="13"/>
      <c r="B85" s="488" t="s">
        <v>253</v>
      </c>
      <c r="C85" s="90"/>
      <c r="D85" s="90"/>
      <c r="E85" s="90" t="s">
        <v>44</v>
      </c>
      <c r="F85" s="97">
        <v>100</v>
      </c>
      <c r="G85" s="97">
        <v>0</v>
      </c>
      <c r="H85" s="97">
        <v>0</v>
      </c>
      <c r="I85" s="92">
        <f>F85+G85-H85</f>
        <v>100</v>
      </c>
    </row>
    <row r="86" spans="1:9" ht="14.25" customHeight="1">
      <c r="A86" s="13"/>
      <c r="B86" s="10" t="s">
        <v>53</v>
      </c>
      <c r="C86" s="90"/>
      <c r="D86" s="90"/>
      <c r="E86" s="90" t="s">
        <v>43</v>
      </c>
      <c r="F86" s="97">
        <v>496</v>
      </c>
      <c r="G86" s="97">
        <v>0</v>
      </c>
      <c r="H86" s="97">
        <v>0</v>
      </c>
      <c r="I86" s="92">
        <f>F86+G86-H86</f>
        <v>496</v>
      </c>
    </row>
    <row r="87" spans="1:9" ht="23.25" customHeight="1">
      <c r="A87" s="135" t="s">
        <v>743</v>
      </c>
      <c r="B87" s="484" t="s">
        <v>215</v>
      </c>
      <c r="C87" s="136" t="s">
        <v>296</v>
      </c>
      <c r="D87" s="136"/>
      <c r="E87" s="136"/>
      <c r="F87" s="138">
        <f>F88+F90</f>
        <v>20507</v>
      </c>
      <c r="G87" s="138">
        <f>G88+G90</f>
        <v>0</v>
      </c>
      <c r="H87" s="138">
        <f>H88+H90</f>
        <v>0</v>
      </c>
      <c r="I87" s="135">
        <f>I88+I90</f>
        <v>20507</v>
      </c>
    </row>
    <row r="88" spans="1:9" ht="15" customHeight="1">
      <c r="A88" s="13" t="s">
        <v>22</v>
      </c>
      <c r="B88" s="481" t="s">
        <v>75</v>
      </c>
      <c r="C88" s="406"/>
      <c r="D88" s="406" t="s">
        <v>76</v>
      </c>
      <c r="E88" s="406"/>
      <c r="F88" s="408">
        <f>F89</f>
        <v>19297</v>
      </c>
      <c r="G88" s="408">
        <f>G89</f>
        <v>0</v>
      </c>
      <c r="H88" s="408">
        <f>H89</f>
        <v>0</v>
      </c>
      <c r="I88" s="409">
        <f>I89</f>
        <v>19297</v>
      </c>
    </row>
    <row r="89" spans="1:9" ht="15" customHeight="1">
      <c r="A89" s="13"/>
      <c r="B89" s="10" t="s">
        <v>53</v>
      </c>
      <c r="C89" s="90"/>
      <c r="D89" s="90"/>
      <c r="E89" s="90" t="s">
        <v>43</v>
      </c>
      <c r="F89" s="97">
        <v>19297</v>
      </c>
      <c r="G89" s="97">
        <v>0</v>
      </c>
      <c r="H89" s="97">
        <v>0</v>
      </c>
      <c r="I89" s="92">
        <f t="shared" si="1"/>
        <v>19297</v>
      </c>
    </row>
    <row r="90" spans="1:9" ht="14.25" customHeight="1">
      <c r="A90" s="13" t="s">
        <v>23</v>
      </c>
      <c r="B90" s="490" t="s">
        <v>302</v>
      </c>
      <c r="C90" s="406"/>
      <c r="D90" s="406" t="s">
        <v>301</v>
      </c>
      <c r="E90" s="406"/>
      <c r="F90" s="408">
        <f>F91+F92</f>
        <v>1210</v>
      </c>
      <c r="G90" s="408">
        <f>G91+G92</f>
        <v>0</v>
      </c>
      <c r="H90" s="408">
        <f>H91+H92</f>
        <v>0</v>
      </c>
      <c r="I90" s="409">
        <f>I91+I92</f>
        <v>1210</v>
      </c>
    </row>
    <row r="91" spans="1:9" ht="15" customHeight="1">
      <c r="A91" s="13"/>
      <c r="B91" s="488" t="s">
        <v>253</v>
      </c>
      <c r="C91" s="90"/>
      <c r="D91" s="90"/>
      <c r="E91" s="90" t="s">
        <v>44</v>
      </c>
      <c r="F91" s="97">
        <v>90</v>
      </c>
      <c r="G91" s="97">
        <v>0</v>
      </c>
      <c r="H91" s="97">
        <v>0</v>
      </c>
      <c r="I91" s="92">
        <f t="shared" si="1"/>
        <v>90</v>
      </c>
    </row>
    <row r="92" spans="1:9" ht="17.25" customHeight="1">
      <c r="A92" s="13"/>
      <c r="B92" s="10" t="s">
        <v>53</v>
      </c>
      <c r="C92" s="90"/>
      <c r="D92" s="90"/>
      <c r="E92" s="90" t="s">
        <v>43</v>
      </c>
      <c r="F92" s="97">
        <v>1120</v>
      </c>
      <c r="G92" s="97">
        <v>0</v>
      </c>
      <c r="H92" s="97">
        <v>0</v>
      </c>
      <c r="I92" s="92">
        <f t="shared" si="1"/>
        <v>1120</v>
      </c>
    </row>
    <row r="93" spans="1:9" ht="18" customHeight="1">
      <c r="A93" s="135" t="s">
        <v>744</v>
      </c>
      <c r="B93" s="484" t="s">
        <v>77</v>
      </c>
      <c r="C93" s="136" t="s">
        <v>78</v>
      </c>
      <c r="D93" s="136"/>
      <c r="E93" s="136"/>
      <c r="F93" s="132">
        <f>F94+F99+F104</f>
        <v>360431</v>
      </c>
      <c r="G93" s="132">
        <f>G94+G99+G104</f>
        <v>0</v>
      </c>
      <c r="H93" s="132">
        <f>H94+H99+H104</f>
        <v>0</v>
      </c>
      <c r="I93" s="133">
        <f t="shared" si="1"/>
        <v>360431</v>
      </c>
    </row>
    <row r="94" spans="1:9" ht="21.75" customHeight="1">
      <c r="A94" s="13" t="s">
        <v>22</v>
      </c>
      <c r="B94" s="481" t="s">
        <v>79</v>
      </c>
      <c r="C94" s="406"/>
      <c r="D94" s="406" t="s">
        <v>80</v>
      </c>
      <c r="E94" s="406"/>
      <c r="F94" s="408">
        <f>F95+F96+F97+F98</f>
        <v>76158</v>
      </c>
      <c r="G94" s="408">
        <f>G95+G96+G97+G98</f>
        <v>0</v>
      </c>
      <c r="H94" s="408">
        <f>H95+H96+H97+H98</f>
        <v>0</v>
      </c>
      <c r="I94" s="408">
        <f>I95+I96+I97+I98</f>
        <v>76158</v>
      </c>
    </row>
    <row r="95" spans="1:9" ht="15" customHeight="1">
      <c r="A95" s="13"/>
      <c r="B95" s="10" t="s">
        <v>433</v>
      </c>
      <c r="C95" s="90"/>
      <c r="D95" s="90"/>
      <c r="E95" s="90" t="s">
        <v>432</v>
      </c>
      <c r="F95" s="97">
        <v>46800</v>
      </c>
      <c r="G95" s="97">
        <v>0</v>
      </c>
      <c r="H95" s="97">
        <v>0</v>
      </c>
      <c r="I95" s="92">
        <f t="shared" si="1"/>
        <v>46800</v>
      </c>
    </row>
    <row r="96" spans="1:9" ht="20.25" customHeight="1">
      <c r="A96" s="13"/>
      <c r="B96" s="10" t="s">
        <v>379</v>
      </c>
      <c r="C96" s="90"/>
      <c r="D96" s="90"/>
      <c r="E96" s="90" t="s">
        <v>46</v>
      </c>
      <c r="F96" s="97">
        <v>21481</v>
      </c>
      <c r="G96" s="97">
        <v>0</v>
      </c>
      <c r="H96" s="97">
        <v>0</v>
      </c>
      <c r="I96" s="92">
        <f t="shared" si="1"/>
        <v>21481</v>
      </c>
    </row>
    <row r="97" spans="1:9" ht="12.75" customHeight="1">
      <c r="A97" s="13"/>
      <c r="B97" s="488" t="s">
        <v>253</v>
      </c>
      <c r="C97" s="90"/>
      <c r="D97" s="90"/>
      <c r="E97" s="90" t="s">
        <v>44</v>
      </c>
      <c r="F97" s="97">
        <v>200</v>
      </c>
      <c r="G97" s="97">
        <v>0</v>
      </c>
      <c r="H97" s="97">
        <v>0</v>
      </c>
      <c r="I97" s="92">
        <f t="shared" si="1"/>
        <v>200</v>
      </c>
    </row>
    <row r="98" spans="1:9" ht="12.75" customHeight="1">
      <c r="A98" s="13"/>
      <c r="B98" s="10" t="s">
        <v>53</v>
      </c>
      <c r="C98" s="90"/>
      <c r="D98" s="90"/>
      <c r="E98" s="90" t="s">
        <v>43</v>
      </c>
      <c r="F98" s="97">
        <v>7677</v>
      </c>
      <c r="G98" s="97">
        <v>0</v>
      </c>
      <c r="H98" s="97">
        <v>0</v>
      </c>
      <c r="I98" s="92">
        <f t="shared" si="1"/>
        <v>7677</v>
      </c>
    </row>
    <row r="99" spans="1:9" ht="21.75" customHeight="1">
      <c r="A99" s="13" t="s">
        <v>23</v>
      </c>
      <c r="B99" s="481" t="s">
        <v>81</v>
      </c>
      <c r="C99" s="406"/>
      <c r="D99" s="406" t="s">
        <v>82</v>
      </c>
      <c r="E99" s="406"/>
      <c r="F99" s="408">
        <f>F100+F101+F102+F103</f>
        <v>21143</v>
      </c>
      <c r="G99" s="408">
        <f>G100+G101+G102+G103</f>
        <v>0</v>
      </c>
      <c r="H99" s="408">
        <f>H100+H101+H102+H103</f>
        <v>0</v>
      </c>
      <c r="I99" s="408">
        <f>I100+I101+I102+I103</f>
        <v>21143</v>
      </c>
    </row>
    <row r="100" spans="1:9" ht="19.5" customHeight="1">
      <c r="A100" s="13"/>
      <c r="B100" s="10" t="s">
        <v>379</v>
      </c>
      <c r="C100" s="90"/>
      <c r="D100" s="90"/>
      <c r="E100" s="90" t="s">
        <v>46</v>
      </c>
      <c r="F100" s="97">
        <v>21012</v>
      </c>
      <c r="G100" s="97">
        <v>0</v>
      </c>
      <c r="H100" s="97">
        <v>0</v>
      </c>
      <c r="I100" s="92">
        <f t="shared" si="1"/>
        <v>21012</v>
      </c>
    </row>
    <row r="101" spans="1:9" ht="15" customHeight="1">
      <c r="A101" s="13"/>
      <c r="B101" s="10" t="s">
        <v>30</v>
      </c>
      <c r="C101" s="90"/>
      <c r="D101" s="90"/>
      <c r="E101" s="90" t="s">
        <v>45</v>
      </c>
      <c r="F101" s="97">
        <v>100</v>
      </c>
      <c r="G101" s="97">
        <v>0</v>
      </c>
      <c r="H101" s="97">
        <v>0</v>
      </c>
      <c r="I101" s="92">
        <f>F101+G101-H101</f>
        <v>100</v>
      </c>
    </row>
    <row r="102" spans="1:9" ht="15" customHeight="1">
      <c r="A102" s="13"/>
      <c r="B102" s="488" t="s">
        <v>253</v>
      </c>
      <c r="C102" s="90"/>
      <c r="D102" s="90"/>
      <c r="E102" s="90" t="s">
        <v>44</v>
      </c>
      <c r="F102" s="97">
        <v>7</v>
      </c>
      <c r="G102" s="97">
        <v>0</v>
      </c>
      <c r="H102" s="97">
        <v>0</v>
      </c>
      <c r="I102" s="92">
        <f>F102+G102-H102</f>
        <v>7</v>
      </c>
    </row>
    <row r="103" spans="1:9" ht="15" customHeight="1">
      <c r="A103" s="13"/>
      <c r="B103" s="10" t="s">
        <v>53</v>
      </c>
      <c r="C103" s="90"/>
      <c r="D103" s="90"/>
      <c r="E103" s="90" t="s">
        <v>43</v>
      </c>
      <c r="F103" s="97">
        <v>24</v>
      </c>
      <c r="G103" s="97">
        <v>0</v>
      </c>
      <c r="H103" s="97">
        <v>0</v>
      </c>
      <c r="I103" s="92">
        <f>F103+G103-H103</f>
        <v>24</v>
      </c>
    </row>
    <row r="104" spans="1:9" ht="14.25" customHeight="1">
      <c r="A104" s="13" t="s">
        <v>66</v>
      </c>
      <c r="B104" s="481" t="s">
        <v>83</v>
      </c>
      <c r="C104" s="406"/>
      <c r="D104" s="406" t="s">
        <v>84</v>
      </c>
      <c r="E104" s="406"/>
      <c r="F104" s="408">
        <f>F105+F106+F107+F108+F109</f>
        <v>263130</v>
      </c>
      <c r="G104" s="408">
        <f>G105+G106+G107+G108+G109</f>
        <v>0</v>
      </c>
      <c r="H104" s="408">
        <f>H105+H106+H107+H108+H109</f>
        <v>0</v>
      </c>
      <c r="I104" s="408">
        <f>I105+I106+I107+I108+I109</f>
        <v>263130</v>
      </c>
    </row>
    <row r="105" spans="1:9" ht="20.25" customHeight="1">
      <c r="A105" s="13"/>
      <c r="B105" s="10" t="s">
        <v>29</v>
      </c>
      <c r="C105" s="90"/>
      <c r="D105" s="90"/>
      <c r="E105" s="90" t="s">
        <v>46</v>
      </c>
      <c r="F105" s="97">
        <v>165830</v>
      </c>
      <c r="G105" s="97">
        <v>0</v>
      </c>
      <c r="H105" s="97">
        <v>0</v>
      </c>
      <c r="I105" s="92">
        <f t="shared" si="1"/>
        <v>165830</v>
      </c>
    </row>
    <row r="106" spans="1:9" ht="12.75" customHeight="1">
      <c r="A106" s="13"/>
      <c r="B106" s="10" t="s">
        <v>30</v>
      </c>
      <c r="C106" s="90"/>
      <c r="D106" s="90"/>
      <c r="E106" s="90" t="s">
        <v>45</v>
      </c>
      <c r="F106" s="97">
        <v>74600</v>
      </c>
      <c r="G106" s="97">
        <v>0</v>
      </c>
      <c r="H106" s="97">
        <v>0</v>
      </c>
      <c r="I106" s="92">
        <f t="shared" si="1"/>
        <v>74600</v>
      </c>
    </row>
    <row r="107" spans="1:9" ht="14.25" customHeight="1">
      <c r="A107" s="13"/>
      <c r="B107" s="10" t="s">
        <v>376</v>
      </c>
      <c r="C107" s="90"/>
      <c r="D107" s="90"/>
      <c r="E107" s="90" t="s">
        <v>431</v>
      </c>
      <c r="F107" s="97">
        <v>1500</v>
      </c>
      <c r="G107" s="97">
        <v>0</v>
      </c>
      <c r="H107" s="97">
        <v>0</v>
      </c>
      <c r="I107" s="92">
        <f t="shared" si="1"/>
        <v>1500</v>
      </c>
    </row>
    <row r="108" spans="1:9" ht="12.75" customHeight="1">
      <c r="A108" s="13"/>
      <c r="B108" s="10" t="s">
        <v>253</v>
      </c>
      <c r="C108" s="90"/>
      <c r="D108" s="90"/>
      <c r="E108" s="90" t="s">
        <v>44</v>
      </c>
      <c r="F108" s="97">
        <v>200</v>
      </c>
      <c r="G108" s="97">
        <v>0</v>
      </c>
      <c r="H108" s="97">
        <v>0</v>
      </c>
      <c r="I108" s="92">
        <f t="shared" si="1"/>
        <v>200</v>
      </c>
    </row>
    <row r="109" spans="1:9" ht="14.25" customHeight="1">
      <c r="A109" s="13"/>
      <c r="B109" s="10" t="s">
        <v>65</v>
      </c>
      <c r="C109" s="90"/>
      <c r="D109" s="90"/>
      <c r="E109" s="90" t="s">
        <v>43</v>
      </c>
      <c r="F109" s="97">
        <v>21000</v>
      </c>
      <c r="G109" s="97">
        <v>0</v>
      </c>
      <c r="H109" s="97">
        <v>0</v>
      </c>
      <c r="I109" s="92">
        <f t="shared" si="1"/>
        <v>21000</v>
      </c>
    </row>
    <row r="110" spans="1:9" ht="22.5" customHeight="1">
      <c r="A110" s="65" t="s">
        <v>225</v>
      </c>
      <c r="B110" s="491" t="s">
        <v>87</v>
      </c>
      <c r="C110" s="85"/>
      <c r="D110" s="85"/>
      <c r="E110" s="85"/>
      <c r="F110" s="128">
        <f>F111+F114+F123+F127</f>
        <v>2797457</v>
      </c>
      <c r="G110" s="128">
        <f>G111+G114+G123+G127</f>
        <v>0</v>
      </c>
      <c r="H110" s="128">
        <f>H111+H114+H123+H127</f>
        <v>0</v>
      </c>
      <c r="I110" s="128">
        <f>I111+I114+I123+I127</f>
        <v>2797457</v>
      </c>
    </row>
    <row r="111" spans="1:9" ht="15" customHeight="1">
      <c r="A111" s="135" t="s">
        <v>330</v>
      </c>
      <c r="B111" s="484" t="s">
        <v>88</v>
      </c>
      <c r="C111" s="136" t="s">
        <v>243</v>
      </c>
      <c r="D111" s="136"/>
      <c r="E111" s="136"/>
      <c r="F111" s="132">
        <f aca="true" t="shared" si="5" ref="F111:I112">F112</f>
        <v>137048</v>
      </c>
      <c r="G111" s="132">
        <f t="shared" si="5"/>
        <v>0</v>
      </c>
      <c r="H111" s="132">
        <f t="shared" si="5"/>
        <v>0</v>
      </c>
      <c r="I111" s="133">
        <f t="shared" si="5"/>
        <v>137048</v>
      </c>
    </row>
    <row r="112" spans="1:9" ht="14.25" customHeight="1">
      <c r="A112" s="13" t="s">
        <v>22</v>
      </c>
      <c r="B112" s="481" t="s">
        <v>48</v>
      </c>
      <c r="C112" s="406"/>
      <c r="D112" s="406" t="s">
        <v>90</v>
      </c>
      <c r="E112" s="406"/>
      <c r="F112" s="408">
        <f t="shared" si="5"/>
        <v>137048</v>
      </c>
      <c r="G112" s="408">
        <f t="shared" si="5"/>
        <v>0</v>
      </c>
      <c r="H112" s="408">
        <f>H113</f>
        <v>0</v>
      </c>
      <c r="I112" s="409">
        <f t="shared" si="5"/>
        <v>137048</v>
      </c>
    </row>
    <row r="113" spans="1:9" ht="21.75" customHeight="1">
      <c r="A113" s="13"/>
      <c r="B113" s="10" t="s">
        <v>441</v>
      </c>
      <c r="C113" s="90"/>
      <c r="D113" s="90"/>
      <c r="E113" s="90" t="s">
        <v>49</v>
      </c>
      <c r="F113" s="91">
        <v>137048</v>
      </c>
      <c r="G113" s="91">
        <v>0</v>
      </c>
      <c r="H113" s="91">
        <v>0</v>
      </c>
      <c r="I113" s="92">
        <f t="shared" si="1"/>
        <v>137048</v>
      </c>
    </row>
    <row r="114" spans="1:9" ht="14.25" customHeight="1">
      <c r="A114" s="135" t="s">
        <v>331</v>
      </c>
      <c r="B114" s="484" t="s">
        <v>25</v>
      </c>
      <c r="C114" s="136" t="s">
        <v>26</v>
      </c>
      <c r="D114" s="136"/>
      <c r="E114" s="136"/>
      <c r="F114" s="132">
        <f>F115</f>
        <v>2659355</v>
      </c>
      <c r="G114" s="132">
        <f>G115</f>
        <v>0</v>
      </c>
      <c r="H114" s="132">
        <f>H115</f>
        <v>0</v>
      </c>
      <c r="I114" s="133">
        <f>I115</f>
        <v>2659355</v>
      </c>
    </row>
    <row r="115" spans="1:9" ht="15" customHeight="1">
      <c r="A115" s="13" t="s">
        <v>22</v>
      </c>
      <c r="B115" s="481" t="s">
        <v>27</v>
      </c>
      <c r="C115" s="406"/>
      <c r="D115" s="406" t="s">
        <v>28</v>
      </c>
      <c r="E115" s="406"/>
      <c r="F115" s="408">
        <f>F116+F120+F121+F122</f>
        <v>2659355</v>
      </c>
      <c r="G115" s="408">
        <f>G116+G120+G121+G122</f>
        <v>0</v>
      </c>
      <c r="H115" s="408">
        <f>H116+H120+H121+H122</f>
        <v>0</v>
      </c>
      <c r="I115" s="409">
        <f>I116+I120+I121+I122</f>
        <v>2659355</v>
      </c>
    </row>
    <row r="116" spans="1:9" ht="21.75" customHeight="1">
      <c r="A116" s="13"/>
      <c r="B116" s="10" t="s">
        <v>387</v>
      </c>
      <c r="C116" s="90"/>
      <c r="D116" s="90"/>
      <c r="E116" s="90" t="s">
        <v>478</v>
      </c>
      <c r="F116" s="91">
        <v>1954878</v>
      </c>
      <c r="G116" s="91">
        <v>0</v>
      </c>
      <c r="H116" s="91">
        <v>0</v>
      </c>
      <c r="I116" s="92">
        <f aca="true" t="shared" si="6" ref="I116:I122">F116+G116-H116</f>
        <v>1954878</v>
      </c>
    </row>
    <row r="117" spans="1:9" s="16" customFormat="1" ht="15.75" customHeight="1" hidden="1">
      <c r="A117" s="135" t="s">
        <v>332</v>
      </c>
      <c r="B117" s="484" t="s">
        <v>50</v>
      </c>
      <c r="C117" s="136" t="s">
        <v>267</v>
      </c>
      <c r="D117" s="136"/>
      <c r="E117" s="136"/>
      <c r="F117" s="132">
        <f>F118</f>
        <v>704477</v>
      </c>
      <c r="G117" s="132">
        <f>G118</f>
        <v>0</v>
      </c>
      <c r="H117" s="132">
        <f>H118</f>
        <v>0</v>
      </c>
      <c r="I117" s="92">
        <f t="shared" si="6"/>
        <v>704477</v>
      </c>
    </row>
    <row r="118" spans="1:9" ht="19.5" customHeight="1" hidden="1">
      <c r="A118" s="13" t="s">
        <v>22</v>
      </c>
      <c r="B118" s="10" t="s">
        <v>386</v>
      </c>
      <c r="C118" s="90"/>
      <c r="D118" s="90" t="s">
        <v>143</v>
      </c>
      <c r="E118" s="90"/>
      <c r="F118" s="91">
        <f>F119+F121</f>
        <v>704477</v>
      </c>
      <c r="G118" s="91">
        <f>G119+G121</f>
        <v>0</v>
      </c>
      <c r="H118" s="91">
        <f>H119+H121</f>
        <v>0</v>
      </c>
      <c r="I118" s="92">
        <f t="shared" si="6"/>
        <v>704477</v>
      </c>
    </row>
    <row r="119" spans="1:9" ht="21.75" customHeight="1" hidden="1">
      <c r="A119" s="13"/>
      <c r="B119" s="10" t="s">
        <v>388</v>
      </c>
      <c r="C119" s="90"/>
      <c r="D119" s="90"/>
      <c r="E119" s="90" t="s">
        <v>389</v>
      </c>
      <c r="F119" s="91">
        <v>0</v>
      </c>
      <c r="G119" s="91">
        <v>0</v>
      </c>
      <c r="H119" s="91">
        <v>0</v>
      </c>
      <c r="I119" s="92">
        <f t="shared" si="6"/>
        <v>0</v>
      </c>
    </row>
    <row r="120" spans="1:9" ht="20.25" customHeight="1">
      <c r="A120" s="13"/>
      <c r="B120" s="10" t="s">
        <v>387</v>
      </c>
      <c r="C120" s="90"/>
      <c r="D120" s="90"/>
      <c r="E120" s="90" t="s">
        <v>523</v>
      </c>
      <c r="F120" s="91">
        <v>0</v>
      </c>
      <c r="G120" s="91">
        <v>0</v>
      </c>
      <c r="H120" s="91">
        <v>0</v>
      </c>
      <c r="I120" s="92">
        <f t="shared" si="6"/>
        <v>0</v>
      </c>
    </row>
    <row r="121" spans="1:9" ht="21" customHeight="1">
      <c r="A121" s="13"/>
      <c r="B121" s="10" t="s">
        <v>387</v>
      </c>
      <c r="C121" s="90"/>
      <c r="D121" s="90"/>
      <c r="E121" s="90" t="s">
        <v>541</v>
      </c>
      <c r="F121" s="91">
        <v>704477</v>
      </c>
      <c r="G121" s="91">
        <v>0</v>
      </c>
      <c r="H121" s="91">
        <v>0</v>
      </c>
      <c r="I121" s="92">
        <f t="shared" si="6"/>
        <v>704477</v>
      </c>
    </row>
    <row r="122" spans="1:9" ht="23.25" customHeight="1">
      <c r="A122" s="13"/>
      <c r="B122" s="10" t="s">
        <v>387</v>
      </c>
      <c r="C122" s="90"/>
      <c r="D122" s="90"/>
      <c r="E122" s="90" t="s">
        <v>543</v>
      </c>
      <c r="F122" s="91">
        <v>0</v>
      </c>
      <c r="G122" s="91">
        <v>0</v>
      </c>
      <c r="H122" s="91">
        <v>0</v>
      </c>
      <c r="I122" s="92">
        <f t="shared" si="6"/>
        <v>0</v>
      </c>
    </row>
    <row r="123" spans="1:9" ht="16.5" customHeight="1">
      <c r="A123" s="192" t="s">
        <v>334</v>
      </c>
      <c r="B123" s="484" t="s">
        <v>71</v>
      </c>
      <c r="C123" s="194" t="s">
        <v>287</v>
      </c>
      <c r="D123" s="193"/>
      <c r="E123" s="193"/>
      <c r="F123" s="430">
        <f>F124</f>
        <v>0</v>
      </c>
      <c r="G123" s="430">
        <f>G124</f>
        <v>0</v>
      </c>
      <c r="H123" s="430">
        <f>H124</f>
        <v>0</v>
      </c>
      <c r="I123" s="431">
        <f>I124</f>
        <v>0</v>
      </c>
    </row>
    <row r="124" spans="1:9" ht="15" customHeight="1">
      <c r="A124" s="196" t="s">
        <v>22</v>
      </c>
      <c r="B124" s="492" t="s">
        <v>377</v>
      </c>
      <c r="C124" s="412"/>
      <c r="D124" s="412" t="s">
        <v>72</v>
      </c>
      <c r="E124" s="412"/>
      <c r="F124" s="413">
        <f>F125+F126</f>
        <v>0</v>
      </c>
      <c r="G124" s="413">
        <f>G125+G126</f>
        <v>0</v>
      </c>
      <c r="H124" s="413">
        <f>H125+H126</f>
        <v>0</v>
      </c>
      <c r="I124" s="414">
        <f>I125+I126</f>
        <v>0</v>
      </c>
    </row>
    <row r="125" spans="1:9" ht="22.5" customHeight="1">
      <c r="A125" s="13"/>
      <c r="B125" s="10" t="s">
        <v>387</v>
      </c>
      <c r="C125" s="90"/>
      <c r="D125" s="90"/>
      <c r="E125" s="90" t="s">
        <v>478</v>
      </c>
      <c r="F125" s="91">
        <v>0</v>
      </c>
      <c r="G125" s="91">
        <v>0</v>
      </c>
      <c r="H125" s="91">
        <v>0</v>
      </c>
      <c r="I125" s="92">
        <f>F125+G125-H125</f>
        <v>0</v>
      </c>
    </row>
    <row r="126" spans="1:9" ht="22.5" customHeight="1">
      <c r="A126" s="13"/>
      <c r="B126" s="10" t="s">
        <v>387</v>
      </c>
      <c r="C126" s="90"/>
      <c r="D126" s="90"/>
      <c r="E126" s="90" t="s">
        <v>523</v>
      </c>
      <c r="F126" s="91">
        <v>0</v>
      </c>
      <c r="G126" s="91">
        <v>0</v>
      </c>
      <c r="H126" s="91">
        <v>0</v>
      </c>
      <c r="I126" s="92">
        <f>F126+G126-H126</f>
        <v>0</v>
      </c>
    </row>
    <row r="127" spans="1:9" ht="18.75" customHeight="1">
      <c r="A127" s="192" t="s">
        <v>336</v>
      </c>
      <c r="B127" s="484" t="s">
        <v>214</v>
      </c>
      <c r="C127" s="194" t="s">
        <v>212</v>
      </c>
      <c r="D127" s="194" t="s">
        <v>11</v>
      </c>
      <c r="E127" s="194"/>
      <c r="F127" s="430">
        <f>F128</f>
        <v>1054</v>
      </c>
      <c r="G127" s="430">
        <f>G128</f>
        <v>0</v>
      </c>
      <c r="H127" s="430">
        <f>H128</f>
        <v>0</v>
      </c>
      <c r="I127" s="431">
        <f>F127+G127-H127</f>
        <v>1054</v>
      </c>
    </row>
    <row r="128" spans="1:9" ht="33.75" customHeight="1">
      <c r="A128" s="410"/>
      <c r="B128" s="10" t="s">
        <v>721</v>
      </c>
      <c r="C128" s="406"/>
      <c r="D128" s="406"/>
      <c r="E128" s="445" t="s">
        <v>720</v>
      </c>
      <c r="F128" s="446">
        <v>1054</v>
      </c>
      <c r="G128" s="446">
        <v>0</v>
      </c>
      <c r="H128" s="408"/>
      <c r="I128" s="447">
        <f>F128+G128-H128</f>
        <v>1054</v>
      </c>
    </row>
    <row r="129" spans="1:11" ht="34.5" customHeight="1">
      <c r="A129" s="65" t="s">
        <v>328</v>
      </c>
      <c r="B129" s="491" t="s">
        <v>725</v>
      </c>
      <c r="C129" s="85"/>
      <c r="D129" s="85"/>
      <c r="E129" s="85"/>
      <c r="F129" s="128">
        <v>3149872</v>
      </c>
      <c r="G129" s="128">
        <v>0</v>
      </c>
      <c r="H129" s="128">
        <f>H130+H133+H135</f>
        <v>0</v>
      </c>
      <c r="I129" s="108">
        <f>I130+I133+I135</f>
        <v>3149872</v>
      </c>
      <c r="K129" s="197"/>
    </row>
    <row r="130" spans="1:11" ht="18.75" customHeight="1">
      <c r="A130" s="135" t="s">
        <v>330</v>
      </c>
      <c r="B130" s="484" t="s">
        <v>25</v>
      </c>
      <c r="C130" s="136" t="s">
        <v>26</v>
      </c>
      <c r="D130" s="136"/>
      <c r="E130" s="136"/>
      <c r="F130" s="132">
        <v>2941937</v>
      </c>
      <c r="G130" s="132">
        <v>0</v>
      </c>
      <c r="H130" s="132">
        <f>H131+H132</f>
        <v>0</v>
      </c>
      <c r="I130" s="133">
        <f>I131+I132</f>
        <v>2941937</v>
      </c>
      <c r="K130" s="197"/>
    </row>
    <row r="131" spans="1:11" ht="48" customHeight="1">
      <c r="A131" s="13"/>
      <c r="B131" s="10" t="s">
        <v>722</v>
      </c>
      <c r="C131" s="95"/>
      <c r="D131" s="117" t="s">
        <v>28</v>
      </c>
      <c r="E131" s="95">
        <v>6430</v>
      </c>
      <c r="F131" s="121">
        <v>2681286</v>
      </c>
      <c r="G131" s="91">
        <v>0</v>
      </c>
      <c r="H131" s="169">
        <v>0</v>
      </c>
      <c r="I131" s="166">
        <f>F131+G131-H131</f>
        <v>2681286</v>
      </c>
      <c r="K131" s="197"/>
    </row>
    <row r="132" spans="1:11" ht="47.25" customHeight="1">
      <c r="A132" s="13"/>
      <c r="B132" s="10" t="s">
        <v>722</v>
      </c>
      <c r="C132" s="95"/>
      <c r="D132" s="117"/>
      <c r="E132" s="95">
        <v>6439</v>
      </c>
      <c r="F132" s="121">
        <v>260651</v>
      </c>
      <c r="G132" s="121">
        <v>0</v>
      </c>
      <c r="H132" s="169">
        <v>0</v>
      </c>
      <c r="I132" s="166">
        <f>F132+G132-H132</f>
        <v>260651</v>
      </c>
      <c r="K132" s="197"/>
    </row>
    <row r="133" spans="1:11" ht="23.25" customHeight="1">
      <c r="A133" s="135" t="s">
        <v>331</v>
      </c>
      <c r="B133" s="484" t="s">
        <v>71</v>
      </c>
      <c r="C133" s="136" t="s">
        <v>287</v>
      </c>
      <c r="D133" s="136"/>
      <c r="E133" s="136"/>
      <c r="F133" s="132">
        <v>163935</v>
      </c>
      <c r="G133" s="132">
        <v>0</v>
      </c>
      <c r="H133" s="132">
        <f>H134</f>
        <v>0</v>
      </c>
      <c r="I133" s="133">
        <f>I134</f>
        <v>163935</v>
      </c>
      <c r="K133" s="197"/>
    </row>
    <row r="134" spans="1:11" ht="23.25" customHeight="1">
      <c r="A134" s="171" t="s">
        <v>22</v>
      </c>
      <c r="B134" s="493" t="s">
        <v>314</v>
      </c>
      <c r="C134" s="452"/>
      <c r="D134" s="453" t="s">
        <v>72</v>
      </c>
      <c r="E134" s="454">
        <v>6439</v>
      </c>
      <c r="F134" s="455">
        <v>163935</v>
      </c>
      <c r="G134" s="455">
        <v>0</v>
      </c>
      <c r="H134" s="455"/>
      <c r="I134" s="222">
        <f>F134+G134-H134</f>
        <v>163935</v>
      </c>
      <c r="K134" s="197"/>
    </row>
    <row r="135" spans="1:11" ht="23.25" customHeight="1">
      <c r="A135" s="135" t="s">
        <v>332</v>
      </c>
      <c r="B135" s="484" t="s">
        <v>214</v>
      </c>
      <c r="C135" s="136" t="s">
        <v>212</v>
      </c>
      <c r="D135" s="136"/>
      <c r="E135" s="136"/>
      <c r="F135" s="132">
        <f>F136</f>
        <v>44000</v>
      </c>
      <c r="G135" s="132">
        <f>G136</f>
        <v>0</v>
      </c>
      <c r="H135" s="132">
        <f>H136</f>
        <v>0</v>
      </c>
      <c r="I135" s="133">
        <f>I136</f>
        <v>44000</v>
      </c>
      <c r="K135" s="197"/>
    </row>
    <row r="136" spans="1:11" ht="25.5" customHeight="1">
      <c r="A136" s="13"/>
      <c r="B136" s="10" t="s">
        <v>633</v>
      </c>
      <c r="C136" s="3"/>
      <c r="D136" s="3">
        <v>85295</v>
      </c>
      <c r="E136" s="90" t="s">
        <v>634</v>
      </c>
      <c r="F136" s="13">
        <v>44000</v>
      </c>
      <c r="G136" s="13">
        <v>0</v>
      </c>
      <c r="H136" s="13">
        <v>0</v>
      </c>
      <c r="I136" s="92">
        <f>F136+G136-H136</f>
        <v>44000</v>
      </c>
      <c r="K136" s="197"/>
    </row>
    <row r="137" spans="1:9" s="16" customFormat="1" ht="55.5" customHeight="1">
      <c r="A137" s="63" t="s">
        <v>341</v>
      </c>
      <c r="B137" s="491" t="s">
        <v>637</v>
      </c>
      <c r="C137" s="63"/>
      <c r="D137" s="63"/>
      <c r="E137" s="63"/>
      <c r="F137" s="128">
        <f>F138+F142+F144+F149+F151+F156+F161</f>
        <v>1343665</v>
      </c>
      <c r="G137" s="128">
        <f>G138+G142+G144+G149+G151+G156+G161</f>
        <v>0</v>
      </c>
      <c r="H137" s="128">
        <f>H138+H142+H144+H149+H151+H156+H161</f>
        <v>0</v>
      </c>
      <c r="I137" s="108">
        <f>I138+I142+I144+I149+I151+I156+I161</f>
        <v>1343665</v>
      </c>
    </row>
    <row r="138" spans="1:9" s="16" customFormat="1" ht="18" customHeight="1">
      <c r="A138" s="139" t="s">
        <v>330</v>
      </c>
      <c r="B138" s="494" t="s">
        <v>25</v>
      </c>
      <c r="C138" s="139">
        <v>600</v>
      </c>
      <c r="D138" s="139"/>
      <c r="E138" s="139"/>
      <c r="F138" s="132">
        <f>F139</f>
        <v>234329</v>
      </c>
      <c r="G138" s="132">
        <f>G139</f>
        <v>0</v>
      </c>
      <c r="H138" s="132">
        <f>H139</f>
        <v>0</v>
      </c>
      <c r="I138" s="133">
        <f>I139</f>
        <v>234329</v>
      </c>
    </row>
    <row r="139" spans="1:9" ht="15.75" customHeight="1">
      <c r="A139" s="3" t="s">
        <v>22</v>
      </c>
      <c r="B139" s="481" t="s">
        <v>27</v>
      </c>
      <c r="C139" s="415"/>
      <c r="D139" s="415">
        <v>60014</v>
      </c>
      <c r="E139" s="415"/>
      <c r="F139" s="408">
        <f>F140+F141</f>
        <v>234329</v>
      </c>
      <c r="G139" s="408">
        <f>G140+G141</f>
        <v>0</v>
      </c>
      <c r="H139" s="408">
        <f>H140+H141</f>
        <v>0</v>
      </c>
      <c r="I139" s="409">
        <f>I140+I141</f>
        <v>234329</v>
      </c>
    </row>
    <row r="140" spans="1:9" ht="22.5" customHeight="1">
      <c r="A140" s="96"/>
      <c r="B140" s="495" t="s">
        <v>442</v>
      </c>
      <c r="C140" s="95"/>
      <c r="D140" s="95"/>
      <c r="E140" s="95">
        <v>6610</v>
      </c>
      <c r="F140" s="97">
        <v>154329</v>
      </c>
      <c r="G140" s="97">
        <v>0</v>
      </c>
      <c r="H140" s="97">
        <v>0</v>
      </c>
      <c r="I140" s="92">
        <f>F140+G140-H140</f>
        <v>154329</v>
      </c>
    </row>
    <row r="141" spans="1:9" ht="22.5" customHeight="1">
      <c r="A141" s="96"/>
      <c r="B141" s="495" t="s">
        <v>442</v>
      </c>
      <c r="C141" s="95"/>
      <c r="D141" s="95"/>
      <c r="E141" s="95">
        <v>6619</v>
      </c>
      <c r="F141" s="97">
        <v>80000</v>
      </c>
      <c r="G141" s="97">
        <v>0</v>
      </c>
      <c r="H141" s="97">
        <v>0</v>
      </c>
      <c r="I141" s="92">
        <f>F141+G141-H141</f>
        <v>80000</v>
      </c>
    </row>
    <row r="142" spans="1:9" s="16" customFormat="1" ht="16.5" customHeight="1">
      <c r="A142" s="140" t="s">
        <v>331</v>
      </c>
      <c r="B142" s="496" t="s">
        <v>50</v>
      </c>
      <c r="C142" s="137">
        <v>750</v>
      </c>
      <c r="D142" s="137"/>
      <c r="E142" s="137"/>
      <c r="F142" s="132">
        <f>F143</f>
        <v>0</v>
      </c>
      <c r="G142" s="132">
        <f>G143</f>
        <v>0</v>
      </c>
      <c r="H142" s="132">
        <f>H143</f>
        <v>0</v>
      </c>
      <c r="I142" s="133">
        <f>I143</f>
        <v>0</v>
      </c>
    </row>
    <row r="143" spans="1:9" s="16" customFormat="1" ht="14.25" customHeight="1">
      <c r="A143" s="168" t="s">
        <v>381</v>
      </c>
      <c r="B143" s="497" t="s">
        <v>385</v>
      </c>
      <c r="C143" s="418"/>
      <c r="D143" s="418">
        <v>75020</v>
      </c>
      <c r="E143" s="418">
        <v>6610</v>
      </c>
      <c r="F143" s="413">
        <v>0</v>
      </c>
      <c r="G143" s="413">
        <v>0</v>
      </c>
      <c r="H143" s="413">
        <v>0</v>
      </c>
      <c r="I143" s="414">
        <f>F143+G143-H143</f>
        <v>0</v>
      </c>
    </row>
    <row r="144" spans="1:9" s="16" customFormat="1" ht="16.5" customHeight="1">
      <c r="A144" s="140" t="s">
        <v>332</v>
      </c>
      <c r="B144" s="496" t="s">
        <v>71</v>
      </c>
      <c r="C144" s="137">
        <v>851</v>
      </c>
      <c r="D144" s="167"/>
      <c r="E144" s="167"/>
      <c r="F144" s="132">
        <f>F145+F146</f>
        <v>71470</v>
      </c>
      <c r="G144" s="132">
        <f>G145+G146</f>
        <v>0</v>
      </c>
      <c r="H144" s="132">
        <f>H145+H146</f>
        <v>0</v>
      </c>
      <c r="I144" s="133">
        <f>I145+I146</f>
        <v>71470</v>
      </c>
    </row>
    <row r="145" spans="1:9" ht="15" customHeight="1">
      <c r="A145" s="87" t="s">
        <v>22</v>
      </c>
      <c r="B145" s="481" t="s">
        <v>377</v>
      </c>
      <c r="C145" s="415"/>
      <c r="D145" s="549">
        <v>85111</v>
      </c>
      <c r="E145" s="415">
        <v>6619</v>
      </c>
      <c r="F145" s="408">
        <v>0</v>
      </c>
      <c r="G145" s="408">
        <v>0</v>
      </c>
      <c r="H145" s="408">
        <v>0</v>
      </c>
      <c r="I145" s="409">
        <f>F145+G145-H145</f>
        <v>0</v>
      </c>
    </row>
    <row r="146" spans="1:9" ht="15" customHeight="1">
      <c r="A146" s="87" t="s">
        <v>23</v>
      </c>
      <c r="B146" s="481" t="s">
        <v>638</v>
      </c>
      <c r="C146" s="419"/>
      <c r="D146" s="420">
        <v>85154</v>
      </c>
      <c r="E146" s="420"/>
      <c r="F146" s="408">
        <f>F147+F148</f>
        <v>71470</v>
      </c>
      <c r="G146" s="408">
        <f>G147+G148</f>
        <v>0</v>
      </c>
      <c r="H146" s="408">
        <f>H147+H148</f>
        <v>0</v>
      </c>
      <c r="I146" s="409">
        <f>F146+G146-H146</f>
        <v>71470</v>
      </c>
    </row>
    <row r="147" spans="1:9" ht="24.75" customHeight="1">
      <c r="A147" s="87"/>
      <c r="B147" s="10" t="s">
        <v>639</v>
      </c>
      <c r="C147" s="98"/>
      <c r="D147" s="96"/>
      <c r="E147" s="96">
        <v>2330</v>
      </c>
      <c r="F147" s="91">
        <v>22820</v>
      </c>
      <c r="G147" s="91">
        <v>0</v>
      </c>
      <c r="H147" s="91">
        <v>0</v>
      </c>
      <c r="I147" s="92">
        <f>F147+G147-H147</f>
        <v>22820</v>
      </c>
    </row>
    <row r="148" spans="1:9" ht="24.75" customHeight="1">
      <c r="A148" s="87"/>
      <c r="B148" s="10" t="s">
        <v>640</v>
      </c>
      <c r="C148" s="98"/>
      <c r="D148" s="96"/>
      <c r="E148" s="96">
        <v>6630</v>
      </c>
      <c r="F148" s="91">
        <v>48650</v>
      </c>
      <c r="G148" s="91">
        <v>0</v>
      </c>
      <c r="H148" s="91">
        <v>0</v>
      </c>
      <c r="I148" s="92">
        <f>F148+G148-H148</f>
        <v>48650</v>
      </c>
    </row>
    <row r="149" spans="1:9" s="16" customFormat="1" ht="23.25" customHeight="1">
      <c r="A149" s="134" t="s">
        <v>334</v>
      </c>
      <c r="B149" s="484" t="s">
        <v>313</v>
      </c>
      <c r="C149" s="141">
        <v>754</v>
      </c>
      <c r="D149" s="142"/>
      <c r="E149" s="142"/>
      <c r="F149" s="132">
        <f>F150</f>
        <v>24000</v>
      </c>
      <c r="G149" s="132">
        <f>G150</f>
        <v>0</v>
      </c>
      <c r="H149" s="132">
        <f>H150</f>
        <v>0</v>
      </c>
      <c r="I149" s="133">
        <f>I150</f>
        <v>24000</v>
      </c>
    </row>
    <row r="150" spans="1:9" ht="15.75" customHeight="1">
      <c r="A150" s="87" t="s">
        <v>22</v>
      </c>
      <c r="B150" s="481" t="s">
        <v>91</v>
      </c>
      <c r="C150" s="419"/>
      <c r="D150" s="420">
        <v>75411</v>
      </c>
      <c r="E150" s="420">
        <v>2310</v>
      </c>
      <c r="F150" s="408">
        <v>24000</v>
      </c>
      <c r="G150" s="408">
        <v>0</v>
      </c>
      <c r="H150" s="408">
        <v>0</v>
      </c>
      <c r="I150" s="409">
        <f>F150+G150-H150</f>
        <v>24000</v>
      </c>
    </row>
    <row r="151" spans="1:9" ht="15.75" customHeight="1">
      <c r="A151" s="179" t="s">
        <v>336</v>
      </c>
      <c r="B151" s="481" t="s">
        <v>468</v>
      </c>
      <c r="C151" s="180">
        <v>803</v>
      </c>
      <c r="D151" s="181">
        <v>80309</v>
      </c>
      <c r="E151" s="181"/>
      <c r="F151" s="182">
        <f>F152+F153+F154+F155</f>
        <v>101447</v>
      </c>
      <c r="G151" s="182">
        <f>G152+G153+G154+G155</f>
        <v>0</v>
      </c>
      <c r="H151" s="182">
        <f>H152+H153+H154+H155</f>
        <v>0</v>
      </c>
      <c r="I151" s="371">
        <f>I152+I153+I154+I155</f>
        <v>101447</v>
      </c>
    </row>
    <row r="152" spans="1:9" ht="33" customHeight="1">
      <c r="A152" s="87" t="s">
        <v>381</v>
      </c>
      <c r="B152" s="10" t="s">
        <v>671</v>
      </c>
      <c r="C152" s="98"/>
      <c r="D152" s="96"/>
      <c r="E152" s="96">
        <v>2328</v>
      </c>
      <c r="F152" s="91">
        <v>51125</v>
      </c>
      <c r="G152" s="91">
        <v>0</v>
      </c>
      <c r="H152" s="91">
        <v>0</v>
      </c>
      <c r="I152" s="92">
        <f>F152+G152-H152</f>
        <v>51125</v>
      </c>
    </row>
    <row r="153" spans="1:9" ht="33" customHeight="1">
      <c r="A153" s="2" t="s">
        <v>23</v>
      </c>
      <c r="B153" s="10" t="s">
        <v>671</v>
      </c>
      <c r="C153" s="98"/>
      <c r="D153" s="96"/>
      <c r="E153" s="96">
        <v>2329</v>
      </c>
      <c r="F153" s="91">
        <v>17042</v>
      </c>
      <c r="G153" s="91">
        <v>0</v>
      </c>
      <c r="H153" s="91">
        <v>0</v>
      </c>
      <c r="I153" s="92">
        <f>F153+G153-H153</f>
        <v>17042</v>
      </c>
    </row>
    <row r="154" spans="1:9" ht="34.5" customHeight="1">
      <c r="A154" s="2" t="s">
        <v>66</v>
      </c>
      <c r="B154" s="10" t="s">
        <v>670</v>
      </c>
      <c r="C154" s="98"/>
      <c r="D154" s="96"/>
      <c r="E154" s="96">
        <v>2338</v>
      </c>
      <c r="F154" s="91">
        <v>24960</v>
      </c>
      <c r="G154" s="91">
        <v>0</v>
      </c>
      <c r="H154" s="91"/>
      <c r="I154" s="92">
        <f>F154+G154-H154</f>
        <v>24960</v>
      </c>
    </row>
    <row r="155" spans="1:9" ht="34.5" customHeight="1">
      <c r="A155" s="2" t="s">
        <v>74</v>
      </c>
      <c r="B155" s="10" t="s">
        <v>670</v>
      </c>
      <c r="C155" s="98"/>
      <c r="D155" s="96"/>
      <c r="E155" s="96">
        <v>2339</v>
      </c>
      <c r="F155" s="91">
        <v>8320</v>
      </c>
      <c r="G155" s="91">
        <v>0</v>
      </c>
      <c r="H155" s="91"/>
      <c r="I155" s="92">
        <f>F155+G155-H155</f>
        <v>8320</v>
      </c>
    </row>
    <row r="156" spans="1:9" ht="18.75" customHeight="1">
      <c r="A156" s="134" t="s">
        <v>373</v>
      </c>
      <c r="B156" s="484" t="s">
        <v>77</v>
      </c>
      <c r="C156" s="141">
        <v>854</v>
      </c>
      <c r="D156" s="142">
        <v>85415</v>
      </c>
      <c r="E156" s="142"/>
      <c r="F156" s="132">
        <f>F157+F158+F159+F160</f>
        <v>516638</v>
      </c>
      <c r="G156" s="132">
        <f>G157+G158+G159+G160</f>
        <v>0</v>
      </c>
      <c r="H156" s="132">
        <f>H157+H158+H159+H160</f>
        <v>0</v>
      </c>
      <c r="I156" s="133">
        <f>I157+I158+I159+I160</f>
        <v>516638</v>
      </c>
    </row>
    <row r="157" spans="1:9" ht="31.5" customHeight="1">
      <c r="A157" s="87" t="s">
        <v>22</v>
      </c>
      <c r="B157" s="10" t="s">
        <v>671</v>
      </c>
      <c r="C157" s="98"/>
      <c r="D157" s="96"/>
      <c r="E157" s="96">
        <v>2328</v>
      </c>
      <c r="F157" s="91">
        <v>214607</v>
      </c>
      <c r="G157" s="91">
        <v>0</v>
      </c>
      <c r="H157" s="91">
        <v>0</v>
      </c>
      <c r="I157" s="92">
        <f>F157+G157-H157</f>
        <v>214607</v>
      </c>
    </row>
    <row r="158" spans="1:9" ht="33" customHeight="1">
      <c r="A158" s="87" t="s">
        <v>23</v>
      </c>
      <c r="B158" s="10" t="s">
        <v>671</v>
      </c>
      <c r="C158" s="98"/>
      <c r="D158" s="96"/>
      <c r="E158" s="96">
        <v>2329</v>
      </c>
      <c r="F158" s="91">
        <v>100991</v>
      </c>
      <c r="G158" s="91">
        <v>0</v>
      </c>
      <c r="H158" s="91">
        <v>0</v>
      </c>
      <c r="I158" s="92">
        <f>F158+G158-H158</f>
        <v>100991</v>
      </c>
    </row>
    <row r="159" spans="1:9" ht="33.75" customHeight="1">
      <c r="A159" s="87" t="s">
        <v>66</v>
      </c>
      <c r="B159" s="10" t="s">
        <v>670</v>
      </c>
      <c r="C159" s="98"/>
      <c r="D159" s="96"/>
      <c r="E159" s="96">
        <v>2338</v>
      </c>
      <c r="F159" s="91">
        <v>136707</v>
      </c>
      <c r="G159" s="91">
        <v>0</v>
      </c>
      <c r="H159" s="91"/>
      <c r="I159" s="92">
        <f>F159+G159-H159</f>
        <v>136707</v>
      </c>
    </row>
    <row r="160" spans="1:9" ht="34.5" customHeight="1">
      <c r="A160" s="87" t="s">
        <v>74</v>
      </c>
      <c r="B160" s="10" t="s">
        <v>670</v>
      </c>
      <c r="C160" s="98"/>
      <c r="D160" s="96"/>
      <c r="E160" s="96">
        <v>2339</v>
      </c>
      <c r="F160" s="91">
        <v>64333</v>
      </c>
      <c r="G160" s="91">
        <v>0</v>
      </c>
      <c r="H160" s="91"/>
      <c r="I160" s="92">
        <f>F160+G160-H160</f>
        <v>64333</v>
      </c>
    </row>
    <row r="161" spans="1:9" ht="19.5" customHeight="1">
      <c r="A161" s="134" t="s">
        <v>374</v>
      </c>
      <c r="B161" s="484" t="s">
        <v>214</v>
      </c>
      <c r="C161" s="141">
        <v>852</v>
      </c>
      <c r="D161" s="142"/>
      <c r="E161" s="142"/>
      <c r="F161" s="132">
        <f>F162+F163</f>
        <v>395781</v>
      </c>
      <c r="G161" s="132">
        <f>G162+G163</f>
        <v>0</v>
      </c>
      <c r="H161" s="132">
        <f>H162+H163</f>
        <v>0</v>
      </c>
      <c r="I161" s="133">
        <f>I162+I163</f>
        <v>395781</v>
      </c>
    </row>
    <row r="162" spans="1:9" ht="16.5" customHeight="1">
      <c r="A162" s="87" t="s">
        <v>22</v>
      </c>
      <c r="B162" s="492" t="s">
        <v>518</v>
      </c>
      <c r="C162" s="421"/>
      <c r="D162" s="422">
        <v>85201</v>
      </c>
      <c r="E162" s="422">
        <v>2320</v>
      </c>
      <c r="F162" s="413">
        <v>373642</v>
      </c>
      <c r="G162" s="413">
        <v>0</v>
      </c>
      <c r="H162" s="423">
        <v>0</v>
      </c>
      <c r="I162" s="409">
        <f>F162+G162-H162</f>
        <v>373642</v>
      </c>
    </row>
    <row r="163" spans="1:9" ht="17.25" customHeight="1">
      <c r="A163" s="87" t="s">
        <v>22</v>
      </c>
      <c r="B163" s="481" t="s">
        <v>434</v>
      </c>
      <c r="C163" s="419"/>
      <c r="D163" s="420">
        <v>85204</v>
      </c>
      <c r="E163" s="420">
        <v>2320</v>
      </c>
      <c r="F163" s="408">
        <v>22139</v>
      </c>
      <c r="G163" s="408">
        <v>0</v>
      </c>
      <c r="H163" s="408">
        <v>0</v>
      </c>
      <c r="I163" s="409">
        <f>F163+G163-H163</f>
        <v>22139</v>
      </c>
    </row>
    <row r="164" spans="1:9" s="16" customFormat="1" ht="27.75" customHeight="1">
      <c r="A164" s="64" t="s">
        <v>375</v>
      </c>
      <c r="B164" s="491" t="s">
        <v>390</v>
      </c>
      <c r="C164" s="63"/>
      <c r="D164" s="85"/>
      <c r="E164" s="63"/>
      <c r="F164" s="128">
        <f>F165+F167+F169+F174+F177+F180+F182</f>
        <v>2984579</v>
      </c>
      <c r="G164" s="128">
        <f>G165+G167+G169+G174+G177+G180+G182</f>
        <v>0</v>
      </c>
      <c r="H164" s="128">
        <f>H165+H167+H169+H174+H177+H180+H182</f>
        <v>0</v>
      </c>
      <c r="I164" s="108">
        <f>I165+I167+I169+I174+I177+I180+I182</f>
        <v>2984579</v>
      </c>
    </row>
    <row r="165" spans="1:9" s="16" customFormat="1" ht="17.25" customHeight="1">
      <c r="A165" s="134" t="s">
        <v>330</v>
      </c>
      <c r="B165" s="484" t="s">
        <v>21</v>
      </c>
      <c r="C165" s="136" t="s">
        <v>221</v>
      </c>
      <c r="D165" s="136"/>
      <c r="E165" s="137"/>
      <c r="F165" s="138">
        <f>F166</f>
        <v>40000</v>
      </c>
      <c r="G165" s="138">
        <f>G166</f>
        <v>0</v>
      </c>
      <c r="H165" s="138">
        <f>H166</f>
        <v>0</v>
      </c>
      <c r="I165" s="135">
        <f>I166</f>
        <v>40000</v>
      </c>
    </row>
    <row r="166" spans="1:9" ht="24" customHeight="1">
      <c r="A166" s="87"/>
      <c r="B166" s="10" t="s">
        <v>124</v>
      </c>
      <c r="C166" s="3"/>
      <c r="D166" s="90" t="s">
        <v>226</v>
      </c>
      <c r="E166" s="3">
        <v>2110</v>
      </c>
      <c r="F166" s="91">
        <v>40000</v>
      </c>
      <c r="G166" s="91">
        <v>0</v>
      </c>
      <c r="H166" s="91">
        <v>0</v>
      </c>
      <c r="I166" s="92">
        <f>F166+G166-H166</f>
        <v>40000</v>
      </c>
    </row>
    <row r="167" spans="1:9" s="16" customFormat="1" ht="15.75" customHeight="1">
      <c r="A167" s="134" t="s">
        <v>331</v>
      </c>
      <c r="B167" s="498" t="s">
        <v>100</v>
      </c>
      <c r="C167" s="139">
        <v>700</v>
      </c>
      <c r="D167" s="143"/>
      <c r="E167" s="139"/>
      <c r="F167" s="144">
        <f>F168</f>
        <v>55000</v>
      </c>
      <c r="G167" s="144">
        <f>G168</f>
        <v>0</v>
      </c>
      <c r="H167" s="144">
        <f>H168</f>
        <v>0</v>
      </c>
      <c r="I167" s="135">
        <f>I168</f>
        <v>55000</v>
      </c>
    </row>
    <row r="168" spans="1:9" ht="24.75" customHeight="1">
      <c r="A168" s="87"/>
      <c r="B168" s="488" t="s">
        <v>32</v>
      </c>
      <c r="C168" s="95"/>
      <c r="D168" s="117" t="s">
        <v>247</v>
      </c>
      <c r="E168" s="95">
        <v>2110</v>
      </c>
      <c r="F168" s="120">
        <v>55000</v>
      </c>
      <c r="G168" s="120">
        <v>0</v>
      </c>
      <c r="H168" s="120">
        <v>0</v>
      </c>
      <c r="I168" s="92">
        <f>F168+G168-H168</f>
        <v>55000</v>
      </c>
    </row>
    <row r="169" spans="1:9" s="16" customFormat="1" ht="16.5" customHeight="1">
      <c r="A169" s="134" t="s">
        <v>332</v>
      </c>
      <c r="B169" s="498" t="s">
        <v>101</v>
      </c>
      <c r="C169" s="139">
        <v>710</v>
      </c>
      <c r="D169" s="143"/>
      <c r="E169" s="139"/>
      <c r="F169" s="144">
        <f>F170+F171+F172+F173</f>
        <v>207452</v>
      </c>
      <c r="G169" s="144">
        <f>G170+G171+G172+G173</f>
        <v>0</v>
      </c>
      <c r="H169" s="144">
        <f>H170+H171+H172+H173</f>
        <v>0</v>
      </c>
      <c r="I169" s="135">
        <f>I170+I171+I172+I173</f>
        <v>207452</v>
      </c>
    </row>
    <row r="170" spans="1:9" ht="23.25" customHeight="1">
      <c r="A170" s="87" t="s">
        <v>22</v>
      </c>
      <c r="B170" s="488" t="s">
        <v>257</v>
      </c>
      <c r="C170" s="95"/>
      <c r="D170" s="117" t="s">
        <v>256</v>
      </c>
      <c r="E170" s="95">
        <v>2110</v>
      </c>
      <c r="F170" s="120">
        <v>42000</v>
      </c>
      <c r="G170" s="120">
        <v>0</v>
      </c>
      <c r="H170" s="120">
        <v>0</v>
      </c>
      <c r="I170" s="92">
        <f>F170+G170-H170</f>
        <v>42000</v>
      </c>
    </row>
    <row r="171" spans="1:9" ht="22.5" customHeight="1">
      <c r="A171" s="87" t="s">
        <v>23</v>
      </c>
      <c r="B171" s="488" t="s">
        <v>259</v>
      </c>
      <c r="C171" s="95"/>
      <c r="D171" s="117" t="s">
        <v>258</v>
      </c>
      <c r="E171" s="95">
        <v>2110</v>
      </c>
      <c r="F171" s="120">
        <v>10000</v>
      </c>
      <c r="G171" s="120">
        <v>0</v>
      </c>
      <c r="H171" s="120">
        <v>0</v>
      </c>
      <c r="I171" s="92">
        <f>F171+G171-H171</f>
        <v>10000</v>
      </c>
    </row>
    <row r="172" spans="1:9" ht="16.5" customHeight="1">
      <c r="A172" s="87" t="s">
        <v>66</v>
      </c>
      <c r="B172" s="488" t="s">
        <v>261</v>
      </c>
      <c r="C172" s="95"/>
      <c r="D172" s="117" t="s">
        <v>260</v>
      </c>
      <c r="E172" s="95">
        <v>2110</v>
      </c>
      <c r="F172" s="120">
        <v>151952</v>
      </c>
      <c r="G172" s="120">
        <v>0</v>
      </c>
      <c r="H172" s="120">
        <v>0</v>
      </c>
      <c r="I172" s="92">
        <f>F172+G172-H172</f>
        <v>151952</v>
      </c>
    </row>
    <row r="173" spans="1:9" ht="15" customHeight="1">
      <c r="A173" s="87"/>
      <c r="B173" s="10" t="s">
        <v>404</v>
      </c>
      <c r="C173" s="95"/>
      <c r="D173" s="117" t="s">
        <v>260</v>
      </c>
      <c r="E173" s="95">
        <v>6410</v>
      </c>
      <c r="F173" s="120">
        <v>3500</v>
      </c>
      <c r="G173" s="120">
        <v>0</v>
      </c>
      <c r="H173" s="120">
        <v>0</v>
      </c>
      <c r="I173" s="92">
        <f>F173+G173-H173</f>
        <v>3500</v>
      </c>
    </row>
    <row r="174" spans="1:9" s="16" customFormat="1" ht="19.5" customHeight="1">
      <c r="A174" s="134" t="s">
        <v>334</v>
      </c>
      <c r="B174" s="498" t="s">
        <v>50</v>
      </c>
      <c r="C174" s="139">
        <v>750</v>
      </c>
      <c r="D174" s="143"/>
      <c r="E174" s="139"/>
      <c r="F174" s="144">
        <f>F175+F176</f>
        <v>107746</v>
      </c>
      <c r="G174" s="144">
        <f>G175+G176</f>
        <v>0</v>
      </c>
      <c r="H174" s="144">
        <f>H175+H176</f>
        <v>0</v>
      </c>
      <c r="I174" s="135">
        <f>I175+I176</f>
        <v>107746</v>
      </c>
    </row>
    <row r="175" spans="1:9" ht="18" customHeight="1">
      <c r="A175" s="87" t="s">
        <v>22</v>
      </c>
      <c r="B175" s="488" t="s">
        <v>269</v>
      </c>
      <c r="C175" s="95"/>
      <c r="D175" s="117" t="s">
        <v>268</v>
      </c>
      <c r="E175" s="95">
        <v>2110</v>
      </c>
      <c r="F175" s="120">
        <v>94258</v>
      </c>
      <c r="G175" s="120">
        <v>0</v>
      </c>
      <c r="H175" s="120">
        <v>0</v>
      </c>
      <c r="I175" s="92">
        <f>F175+G175-H175</f>
        <v>94258</v>
      </c>
    </row>
    <row r="176" spans="1:9" ht="19.5" customHeight="1">
      <c r="A176" s="87" t="s">
        <v>23</v>
      </c>
      <c r="B176" s="10" t="s">
        <v>272</v>
      </c>
      <c r="C176" s="3"/>
      <c r="D176" s="90" t="s">
        <v>271</v>
      </c>
      <c r="E176" s="3">
        <v>2110</v>
      </c>
      <c r="F176" s="13">
        <v>13488</v>
      </c>
      <c r="G176" s="13">
        <v>0</v>
      </c>
      <c r="H176" s="13">
        <v>0</v>
      </c>
      <c r="I176" s="92">
        <f>F176+G176-H176</f>
        <v>13488</v>
      </c>
    </row>
    <row r="177" spans="1:9" s="16" customFormat="1" ht="27.75" customHeight="1">
      <c r="A177" s="134" t="s">
        <v>336</v>
      </c>
      <c r="B177" s="498" t="s">
        <v>313</v>
      </c>
      <c r="C177" s="139">
        <v>754</v>
      </c>
      <c r="D177" s="143"/>
      <c r="E177" s="139"/>
      <c r="F177" s="144">
        <f>F178+F179</f>
        <v>2046000</v>
      </c>
      <c r="G177" s="144">
        <f>G178+G179</f>
        <v>0</v>
      </c>
      <c r="H177" s="144">
        <f>H178+H179</f>
        <v>0</v>
      </c>
      <c r="I177" s="135">
        <f>I178+I179</f>
        <v>2046000</v>
      </c>
    </row>
    <row r="178" spans="1:9" ht="25.5" customHeight="1">
      <c r="A178" s="87" t="s">
        <v>22</v>
      </c>
      <c r="B178" s="488" t="s">
        <v>92</v>
      </c>
      <c r="C178" s="95"/>
      <c r="D178" s="117" t="s">
        <v>285</v>
      </c>
      <c r="E178" s="95">
        <v>2110</v>
      </c>
      <c r="F178" s="120">
        <v>2027000</v>
      </c>
      <c r="G178" s="120">
        <v>0</v>
      </c>
      <c r="H178" s="120">
        <v>0</v>
      </c>
      <c r="I178" s="92">
        <f>F178+G178-H178</f>
        <v>2027000</v>
      </c>
    </row>
    <row r="179" spans="1:9" ht="19.5" customHeight="1">
      <c r="A179" s="87" t="s">
        <v>23</v>
      </c>
      <c r="B179" s="488" t="s">
        <v>435</v>
      </c>
      <c r="C179" s="95"/>
      <c r="D179" s="117" t="s">
        <v>436</v>
      </c>
      <c r="E179" s="95">
        <v>6410</v>
      </c>
      <c r="F179" s="120">
        <v>19000</v>
      </c>
      <c r="G179" s="120">
        <v>0</v>
      </c>
      <c r="H179" s="120">
        <v>0</v>
      </c>
      <c r="I179" s="92">
        <f>F179+G179-H179</f>
        <v>19000</v>
      </c>
    </row>
    <row r="180" spans="1:9" s="16" customFormat="1" ht="18" customHeight="1">
      <c r="A180" s="134" t="s">
        <v>373</v>
      </c>
      <c r="B180" s="498" t="s">
        <v>71</v>
      </c>
      <c r="C180" s="139">
        <v>851</v>
      </c>
      <c r="D180" s="143"/>
      <c r="E180" s="139"/>
      <c r="F180" s="144">
        <f>F181</f>
        <v>519000</v>
      </c>
      <c r="G180" s="144">
        <f>G181</f>
        <v>0</v>
      </c>
      <c r="H180" s="144">
        <f>H181</f>
        <v>0</v>
      </c>
      <c r="I180" s="135">
        <f>I181</f>
        <v>519000</v>
      </c>
    </row>
    <row r="181" spans="1:9" ht="33.75" customHeight="1">
      <c r="A181" s="87" t="s">
        <v>22</v>
      </c>
      <c r="B181" s="488" t="s">
        <v>380</v>
      </c>
      <c r="C181" s="95"/>
      <c r="D181" s="117">
        <v>85156</v>
      </c>
      <c r="E181" s="95">
        <v>2110</v>
      </c>
      <c r="F181" s="121">
        <v>519000</v>
      </c>
      <c r="G181" s="121">
        <v>0</v>
      </c>
      <c r="H181" s="121">
        <v>0</v>
      </c>
      <c r="I181" s="222">
        <f>F181+G181-H181</f>
        <v>519000</v>
      </c>
    </row>
    <row r="182" spans="1:9" s="16" customFormat="1" ht="18.75" customHeight="1">
      <c r="A182" s="134" t="s">
        <v>374</v>
      </c>
      <c r="B182" s="484" t="s">
        <v>214</v>
      </c>
      <c r="C182" s="137">
        <v>852</v>
      </c>
      <c r="D182" s="137"/>
      <c r="E182" s="136"/>
      <c r="F182" s="135">
        <f>F183</f>
        <v>9381</v>
      </c>
      <c r="G182" s="135">
        <f>G183</f>
        <v>0</v>
      </c>
      <c r="H182" s="135">
        <f>H183</f>
        <v>0</v>
      </c>
      <c r="I182" s="135">
        <f>I183</f>
        <v>9381</v>
      </c>
    </row>
    <row r="183" spans="1:9" ht="21.75" customHeight="1">
      <c r="A183" s="87" t="s">
        <v>22</v>
      </c>
      <c r="B183" s="10" t="s">
        <v>423</v>
      </c>
      <c r="C183" s="3"/>
      <c r="D183" s="3">
        <v>85212</v>
      </c>
      <c r="E183" s="90" t="s">
        <v>227</v>
      </c>
      <c r="F183" s="13">
        <v>9381</v>
      </c>
      <c r="G183" s="13">
        <v>0</v>
      </c>
      <c r="H183" s="13">
        <v>0</v>
      </c>
      <c r="I183" s="92">
        <f>F183+G183-H183</f>
        <v>9381</v>
      </c>
    </row>
    <row r="184" spans="1:9" s="16" customFormat="1" ht="25.5" customHeight="1">
      <c r="A184" s="64" t="s">
        <v>727</v>
      </c>
      <c r="B184" s="491" t="s">
        <v>68</v>
      </c>
      <c r="C184" s="63"/>
      <c r="D184" s="63"/>
      <c r="E184" s="85"/>
      <c r="F184" s="65">
        <f>F185+F187</f>
        <v>721410</v>
      </c>
      <c r="G184" s="65">
        <f>G185+G187</f>
        <v>0</v>
      </c>
      <c r="H184" s="65">
        <f>H185+H187</f>
        <v>0</v>
      </c>
      <c r="I184" s="65">
        <f>I185+I187</f>
        <v>721410</v>
      </c>
    </row>
    <row r="185" spans="1:9" s="16" customFormat="1" ht="18" customHeight="1">
      <c r="A185" s="134" t="s">
        <v>330</v>
      </c>
      <c r="B185" s="484" t="s">
        <v>59</v>
      </c>
      <c r="C185" s="137">
        <v>801</v>
      </c>
      <c r="D185" s="137"/>
      <c r="E185" s="136"/>
      <c r="F185" s="135">
        <f>F186</f>
        <v>1100</v>
      </c>
      <c r="G185" s="135">
        <f>G186</f>
        <v>0</v>
      </c>
      <c r="H185" s="135">
        <f>H186</f>
        <v>0</v>
      </c>
      <c r="I185" s="135">
        <f>I186</f>
        <v>1100</v>
      </c>
    </row>
    <row r="186" spans="1:9" s="16" customFormat="1" ht="16.5" customHeight="1">
      <c r="A186" s="171"/>
      <c r="B186" s="499" t="s">
        <v>312</v>
      </c>
      <c r="C186" s="456"/>
      <c r="D186" s="456">
        <v>80195</v>
      </c>
      <c r="E186" s="172" t="s">
        <v>69</v>
      </c>
      <c r="F186" s="173">
        <v>1100</v>
      </c>
      <c r="G186" s="173">
        <v>0</v>
      </c>
      <c r="H186" s="173"/>
      <c r="I186" s="173">
        <f>F186+G186-H186</f>
        <v>1100</v>
      </c>
    </row>
    <row r="187" spans="1:9" ht="17.25" customHeight="1">
      <c r="A187" s="134" t="s">
        <v>331</v>
      </c>
      <c r="B187" s="484" t="s">
        <v>214</v>
      </c>
      <c r="C187" s="137">
        <v>852</v>
      </c>
      <c r="D187" s="137"/>
      <c r="E187" s="136"/>
      <c r="F187" s="135">
        <f>F188+F189</f>
        <v>720310</v>
      </c>
      <c r="G187" s="135">
        <f>G188+G189</f>
        <v>0</v>
      </c>
      <c r="H187" s="135">
        <f>H188+H189</f>
        <v>0</v>
      </c>
      <c r="I187" s="135">
        <f>I188+I189</f>
        <v>720310</v>
      </c>
    </row>
    <row r="188" spans="1:9" ht="16.5" customHeight="1">
      <c r="A188" s="87" t="s">
        <v>22</v>
      </c>
      <c r="B188" s="10" t="s">
        <v>70</v>
      </c>
      <c r="C188" s="3"/>
      <c r="D188" s="3">
        <v>85202</v>
      </c>
      <c r="E188" s="90" t="s">
        <v>69</v>
      </c>
      <c r="F188" s="13">
        <v>666240</v>
      </c>
      <c r="G188" s="13">
        <v>0</v>
      </c>
      <c r="H188" s="13">
        <f>H189</f>
        <v>0</v>
      </c>
      <c r="I188" s="13">
        <f>F188+G188-H188</f>
        <v>666240</v>
      </c>
    </row>
    <row r="189" spans="1:9" ht="32.25" customHeight="1">
      <c r="A189" s="87" t="s">
        <v>66</v>
      </c>
      <c r="B189" s="10" t="s">
        <v>672</v>
      </c>
      <c r="C189" s="3"/>
      <c r="D189" s="3">
        <v>85220</v>
      </c>
      <c r="E189" s="90" t="s">
        <v>69</v>
      </c>
      <c r="F189" s="13">
        <v>54070</v>
      </c>
      <c r="G189" s="13">
        <v>0</v>
      </c>
      <c r="H189" s="13">
        <v>0</v>
      </c>
      <c r="I189" s="92">
        <f>F189+G189-H189</f>
        <v>54070</v>
      </c>
    </row>
    <row r="190" spans="1:10" ht="26.25" customHeight="1">
      <c r="A190" s="64" t="s">
        <v>728</v>
      </c>
      <c r="B190" s="491" t="s">
        <v>437</v>
      </c>
      <c r="C190" s="63"/>
      <c r="D190" s="63"/>
      <c r="E190" s="85"/>
      <c r="F190" s="65">
        <f>F191+F193+F196+F198</f>
        <v>689967</v>
      </c>
      <c r="G190" s="65">
        <f>G191+G193+G196+G198</f>
        <v>0</v>
      </c>
      <c r="H190" s="65">
        <f>H191+H193+H196+H198</f>
        <v>0</v>
      </c>
      <c r="I190" s="65">
        <f>I191+I193+I196+I198</f>
        <v>689967</v>
      </c>
      <c r="J190" s="191"/>
    </row>
    <row r="191" spans="1:9" ht="24" customHeight="1">
      <c r="A191" s="134" t="s">
        <v>330</v>
      </c>
      <c r="B191" s="484" t="s">
        <v>438</v>
      </c>
      <c r="C191" s="136" t="s">
        <v>221</v>
      </c>
      <c r="D191" s="137"/>
      <c r="E191" s="136"/>
      <c r="F191" s="135">
        <f>F192</f>
        <v>67893</v>
      </c>
      <c r="G191" s="135">
        <f>G192</f>
        <v>0</v>
      </c>
      <c r="H191" s="135">
        <f>H192</f>
        <v>0</v>
      </c>
      <c r="I191" s="135">
        <f>I192</f>
        <v>67893</v>
      </c>
    </row>
    <row r="192" spans="1:9" ht="17.25" customHeight="1">
      <c r="A192" s="87" t="s">
        <v>381</v>
      </c>
      <c r="B192" s="10" t="s">
        <v>439</v>
      </c>
      <c r="C192" s="3"/>
      <c r="D192" s="90" t="s">
        <v>726</v>
      </c>
      <c r="E192" s="90" t="s">
        <v>479</v>
      </c>
      <c r="F192" s="13">
        <v>67893</v>
      </c>
      <c r="G192" s="13">
        <v>0</v>
      </c>
      <c r="H192" s="13">
        <v>0</v>
      </c>
      <c r="I192" s="92">
        <f>F192+G192-H192</f>
        <v>67893</v>
      </c>
    </row>
    <row r="193" spans="1:9" s="368" customFormat="1" ht="21.75" customHeight="1">
      <c r="A193" s="462">
        <v>2</v>
      </c>
      <c r="B193" s="500" t="s">
        <v>109</v>
      </c>
      <c r="C193" s="458">
        <v>853</v>
      </c>
      <c r="D193" s="459"/>
      <c r="E193" s="460"/>
      <c r="F193" s="461">
        <f>F194+F195</f>
        <v>555074</v>
      </c>
      <c r="G193" s="461">
        <f>G194+G195</f>
        <v>0</v>
      </c>
      <c r="H193" s="461">
        <f>H194+H195</f>
        <v>0</v>
      </c>
      <c r="I193" s="461">
        <f>I194+I195</f>
        <v>555074</v>
      </c>
    </row>
    <row r="194" spans="1:9" s="368" customFormat="1" ht="31.5" customHeight="1">
      <c r="A194" s="369" t="s">
        <v>22</v>
      </c>
      <c r="B194" s="501" t="s">
        <v>529</v>
      </c>
      <c r="C194" s="441"/>
      <c r="D194" s="442">
        <v>85324</v>
      </c>
      <c r="E194" s="443" t="s">
        <v>530</v>
      </c>
      <c r="F194" s="444">
        <v>56279</v>
      </c>
      <c r="G194" s="444">
        <v>0</v>
      </c>
      <c r="H194" s="444">
        <v>0</v>
      </c>
      <c r="I194" s="444">
        <f>F194+G194-H194</f>
        <v>56279</v>
      </c>
    </row>
    <row r="195" spans="1:9" ht="45" customHeight="1">
      <c r="A195" s="87" t="s">
        <v>23</v>
      </c>
      <c r="B195" s="10" t="s">
        <v>704</v>
      </c>
      <c r="C195" s="3"/>
      <c r="D195" s="3"/>
      <c r="E195" s="90" t="s">
        <v>479</v>
      </c>
      <c r="F195" s="13">
        <v>498795</v>
      </c>
      <c r="G195" s="13">
        <v>0</v>
      </c>
      <c r="H195" s="13">
        <v>0</v>
      </c>
      <c r="I195" s="92">
        <f>F195+G195-H195</f>
        <v>498795</v>
      </c>
    </row>
    <row r="196" spans="1:9" ht="28.5" customHeight="1">
      <c r="A196" s="134">
        <v>2</v>
      </c>
      <c r="B196" s="484" t="s">
        <v>528</v>
      </c>
      <c r="C196" s="137">
        <v>900</v>
      </c>
      <c r="D196" s="137"/>
      <c r="E196" s="136"/>
      <c r="F196" s="135">
        <f>F197</f>
        <v>60000</v>
      </c>
      <c r="G196" s="135">
        <f>G197</f>
        <v>0</v>
      </c>
      <c r="H196" s="135">
        <f>H197</f>
        <v>0</v>
      </c>
      <c r="I196" s="135">
        <f>I197</f>
        <v>60000</v>
      </c>
    </row>
    <row r="197" spans="1:12" ht="32.25" customHeight="1">
      <c r="A197" s="87" t="s">
        <v>22</v>
      </c>
      <c r="B197" s="10" t="s">
        <v>529</v>
      </c>
      <c r="C197" s="3"/>
      <c r="D197" s="3">
        <v>90011</v>
      </c>
      <c r="E197" s="90" t="s">
        <v>530</v>
      </c>
      <c r="F197" s="13">
        <v>60000</v>
      </c>
      <c r="G197" s="13">
        <v>0</v>
      </c>
      <c r="H197" s="13">
        <v>0</v>
      </c>
      <c r="I197" s="92">
        <f>F197+G197-H197</f>
        <v>60000</v>
      </c>
      <c r="L197" s="370"/>
    </row>
    <row r="198" spans="1:9" ht="27" customHeight="1">
      <c r="A198" s="134">
        <v>3</v>
      </c>
      <c r="B198" s="484" t="s">
        <v>538</v>
      </c>
      <c r="C198" s="137">
        <v>900</v>
      </c>
      <c r="D198" s="424"/>
      <c r="E198" s="194"/>
      <c r="F198" s="192">
        <f>F199</f>
        <v>7000</v>
      </c>
      <c r="G198" s="192">
        <f>G199</f>
        <v>0</v>
      </c>
      <c r="H198" s="192">
        <f>H199</f>
        <v>0</v>
      </c>
      <c r="I198" s="192">
        <f>I199</f>
        <v>7000</v>
      </c>
    </row>
    <row r="199" spans="1:9" ht="32.25" customHeight="1">
      <c r="A199" s="87" t="s">
        <v>22</v>
      </c>
      <c r="B199" s="10" t="s">
        <v>529</v>
      </c>
      <c r="C199" s="3"/>
      <c r="D199" s="3">
        <v>90011</v>
      </c>
      <c r="E199" s="90" t="s">
        <v>530</v>
      </c>
      <c r="F199" s="13">
        <v>7000</v>
      </c>
      <c r="G199" s="13">
        <v>0</v>
      </c>
      <c r="H199" s="13"/>
      <c r="I199" s="13">
        <f>F199+G199-H199</f>
        <v>7000</v>
      </c>
    </row>
    <row r="200" spans="1:9" s="16" customFormat="1" ht="18.75" customHeight="1">
      <c r="A200" s="64" t="s">
        <v>729</v>
      </c>
      <c r="B200" s="491" t="s">
        <v>33</v>
      </c>
      <c r="C200" s="85" t="s">
        <v>156</v>
      </c>
      <c r="D200" s="85"/>
      <c r="E200" s="85"/>
      <c r="F200" s="65">
        <f>F201+F203+F206+F208</f>
        <v>16617948</v>
      </c>
      <c r="G200" s="65">
        <f>G201+G203+G206+G208</f>
        <v>0</v>
      </c>
      <c r="H200" s="65">
        <f>H201+H203+H206+H208</f>
        <v>0</v>
      </c>
      <c r="I200" s="65">
        <f>I201+I203+I206+I208</f>
        <v>16617948</v>
      </c>
    </row>
    <row r="201" spans="1:9" s="16" customFormat="1" ht="23.25" customHeight="1">
      <c r="A201" s="134" t="s">
        <v>330</v>
      </c>
      <c r="B201" s="484" t="s">
        <v>39</v>
      </c>
      <c r="C201" s="136"/>
      <c r="D201" s="136" t="s">
        <v>34</v>
      </c>
      <c r="E201" s="136"/>
      <c r="F201" s="135">
        <f>F202</f>
        <v>13151550</v>
      </c>
      <c r="G201" s="135">
        <f>G202</f>
        <v>0</v>
      </c>
      <c r="H201" s="135">
        <f>H202</f>
        <v>0</v>
      </c>
      <c r="I201" s="135">
        <f>I202</f>
        <v>13151550</v>
      </c>
    </row>
    <row r="202" spans="1:9" ht="18.75" customHeight="1">
      <c r="A202" s="87"/>
      <c r="B202" s="10" t="s">
        <v>36</v>
      </c>
      <c r="C202" s="90"/>
      <c r="D202" s="90"/>
      <c r="E202" s="90" t="s">
        <v>35</v>
      </c>
      <c r="F202" s="13">
        <v>13151550</v>
      </c>
      <c r="G202" s="13">
        <v>0</v>
      </c>
      <c r="H202" s="13">
        <v>0</v>
      </c>
      <c r="I202" s="92">
        <f>F202+G202-H202</f>
        <v>13151550</v>
      </c>
    </row>
    <row r="203" spans="1:9" s="16" customFormat="1" ht="21" customHeight="1">
      <c r="A203" s="134" t="s">
        <v>331</v>
      </c>
      <c r="B203" s="484" t="s">
        <v>40</v>
      </c>
      <c r="C203" s="136"/>
      <c r="D203" s="136" t="s">
        <v>37</v>
      </c>
      <c r="E203" s="136"/>
      <c r="F203" s="135">
        <f>F204+F205</f>
        <v>339394</v>
      </c>
      <c r="G203" s="135">
        <f>G204+G205</f>
        <v>0</v>
      </c>
      <c r="H203" s="135">
        <f>H204+H205</f>
        <v>0</v>
      </c>
      <c r="I203" s="135">
        <f>I204+I205</f>
        <v>339394</v>
      </c>
    </row>
    <row r="204" spans="1:9" ht="23.25" customHeight="1">
      <c r="A204" s="87"/>
      <c r="B204" s="10" t="s">
        <v>646</v>
      </c>
      <c r="C204" s="90"/>
      <c r="D204" s="90"/>
      <c r="E204" s="90" t="s">
        <v>645</v>
      </c>
      <c r="F204" s="13">
        <v>80000</v>
      </c>
      <c r="G204" s="13">
        <v>0</v>
      </c>
      <c r="H204" s="13">
        <v>0</v>
      </c>
      <c r="I204" s="92">
        <f>F204+G204-H204</f>
        <v>80000</v>
      </c>
    </row>
    <row r="205" spans="1:9" ht="15.75" customHeight="1">
      <c r="A205" s="87"/>
      <c r="B205" s="10" t="s">
        <v>708</v>
      </c>
      <c r="C205" s="90"/>
      <c r="D205" s="90"/>
      <c r="E205" s="90" t="s">
        <v>707</v>
      </c>
      <c r="F205" s="13">
        <v>259394</v>
      </c>
      <c r="G205" s="13">
        <v>0</v>
      </c>
      <c r="H205" s="13"/>
      <c r="I205" s="92">
        <f>F205+G205-H205</f>
        <v>259394</v>
      </c>
    </row>
    <row r="206" spans="1:9" s="16" customFormat="1" ht="25.5" customHeight="1">
      <c r="A206" s="134" t="s">
        <v>332</v>
      </c>
      <c r="B206" s="484" t="s">
        <v>110</v>
      </c>
      <c r="C206" s="136"/>
      <c r="D206" s="136" t="s">
        <v>38</v>
      </c>
      <c r="E206" s="136"/>
      <c r="F206" s="135">
        <f>F207</f>
        <v>1461789</v>
      </c>
      <c r="G206" s="135">
        <f>G207</f>
        <v>0</v>
      </c>
      <c r="H206" s="135">
        <f>H207</f>
        <v>0</v>
      </c>
      <c r="I206" s="135">
        <f>I207</f>
        <v>1461789</v>
      </c>
    </row>
    <row r="207" spans="1:9" ht="21" customHeight="1">
      <c r="A207" s="87"/>
      <c r="B207" s="10" t="s">
        <v>36</v>
      </c>
      <c r="C207" s="90"/>
      <c r="D207" s="90"/>
      <c r="E207" s="90" t="s">
        <v>35</v>
      </c>
      <c r="F207" s="13">
        <v>1461789</v>
      </c>
      <c r="G207" s="13">
        <v>0</v>
      </c>
      <c r="H207" s="13">
        <v>0</v>
      </c>
      <c r="I207" s="92">
        <f>F207+G207-H207</f>
        <v>1461789</v>
      </c>
    </row>
    <row r="208" spans="1:9" s="16" customFormat="1" ht="24.75" customHeight="1">
      <c r="A208" s="134" t="s">
        <v>334</v>
      </c>
      <c r="B208" s="484" t="s">
        <v>41</v>
      </c>
      <c r="C208" s="136"/>
      <c r="D208" s="136" t="s">
        <v>42</v>
      </c>
      <c r="E208" s="136"/>
      <c r="F208" s="135">
        <f>F209</f>
        <v>1665215</v>
      </c>
      <c r="G208" s="135">
        <f>G209</f>
        <v>0</v>
      </c>
      <c r="H208" s="135">
        <f>H209</f>
        <v>0</v>
      </c>
      <c r="I208" s="135">
        <f>I209</f>
        <v>1665215</v>
      </c>
    </row>
    <row r="209" spans="1:9" ht="26.25" customHeight="1">
      <c r="A209" s="87"/>
      <c r="B209" s="10" t="s">
        <v>36</v>
      </c>
      <c r="C209" s="90"/>
      <c r="D209" s="90"/>
      <c r="E209" s="90" t="s">
        <v>35</v>
      </c>
      <c r="F209" s="13">
        <v>1665215</v>
      </c>
      <c r="G209" s="13">
        <v>0</v>
      </c>
      <c r="H209" s="13">
        <v>0</v>
      </c>
      <c r="I209" s="92">
        <f>F209+G209-H209</f>
        <v>1665215</v>
      </c>
    </row>
    <row r="210" spans="1:9" s="16" customFormat="1" ht="21.75" customHeight="1">
      <c r="A210" s="65"/>
      <c r="B210" s="118" t="s">
        <v>111</v>
      </c>
      <c r="C210" s="65"/>
      <c r="D210" s="65"/>
      <c r="E210" s="65"/>
      <c r="F210" s="108">
        <f>F17+F110+F129+F137+F164+F184+F190+F200</f>
        <v>32868049</v>
      </c>
      <c r="G210" s="108">
        <f>G17+G110+G129+G137+G164+G184+G190+G200</f>
        <v>0</v>
      </c>
      <c r="H210" s="108">
        <f>H17+H110+H129+H137+H164+H184+H190+H200</f>
        <v>0</v>
      </c>
      <c r="I210" s="108">
        <f>I17+I110+I129+I137+I164+I184+I190+I200</f>
        <v>32868049</v>
      </c>
    </row>
    <row r="211" spans="1:9" ht="23.25" customHeight="1">
      <c r="A211" s="13"/>
      <c r="B211" s="11" t="s">
        <v>112</v>
      </c>
      <c r="C211" s="11"/>
      <c r="D211" s="11"/>
      <c r="E211" s="11"/>
      <c r="F211" s="166">
        <f>+F110+F137+F164+F184+F190</f>
        <v>8537078</v>
      </c>
      <c r="G211" s="166">
        <f>+G110+G137+G164+G184+G190</f>
        <v>0</v>
      </c>
      <c r="H211" s="166">
        <f>+H110+H137+H164+H184+H190</f>
        <v>0</v>
      </c>
      <c r="I211" s="166">
        <f>+I110+I137+I164+I184+I190</f>
        <v>8537078</v>
      </c>
    </row>
    <row r="212" spans="1:9" ht="18" customHeight="1">
      <c r="A212" s="13"/>
      <c r="B212" s="534" t="s">
        <v>731</v>
      </c>
      <c r="C212" s="535"/>
      <c r="D212" s="535"/>
      <c r="E212" s="536"/>
      <c r="F212" s="166">
        <f>F184</f>
        <v>721410</v>
      </c>
      <c r="G212" s="92">
        <f>G184</f>
        <v>0</v>
      </c>
      <c r="H212" s="92">
        <f>H184</f>
        <v>0</v>
      </c>
      <c r="I212" s="92">
        <f>I184</f>
        <v>721410</v>
      </c>
    </row>
    <row r="213" spans="1:9" ht="16.5" customHeight="1">
      <c r="A213" s="13"/>
      <c r="B213" s="534" t="s">
        <v>730</v>
      </c>
      <c r="C213" s="535"/>
      <c r="D213" s="535"/>
      <c r="E213" s="536"/>
      <c r="F213" s="166">
        <f>F164</f>
        <v>2984579</v>
      </c>
      <c r="G213" s="166">
        <f>G164</f>
        <v>0</v>
      </c>
      <c r="H213" s="166">
        <f>H164</f>
        <v>0</v>
      </c>
      <c r="I213" s="166">
        <f>I164</f>
        <v>2984579</v>
      </c>
    </row>
    <row r="214" spans="1:9" ht="16.5" customHeight="1" hidden="1">
      <c r="A214" s="13"/>
      <c r="B214" s="503" t="s">
        <v>113</v>
      </c>
      <c r="C214" s="11"/>
      <c r="D214" s="11"/>
      <c r="E214" s="11"/>
      <c r="F214" s="92"/>
      <c r="G214" s="92"/>
      <c r="H214" s="92"/>
      <c r="I214" s="92"/>
    </row>
    <row r="215" spans="1:9" ht="24.75" customHeight="1">
      <c r="A215" s="13"/>
      <c r="B215" s="564" t="s">
        <v>680</v>
      </c>
      <c r="C215" s="564"/>
      <c r="D215" s="564"/>
      <c r="E215" s="564"/>
      <c r="F215" s="92">
        <f>F137</f>
        <v>1343665</v>
      </c>
      <c r="G215" s="92">
        <f>G137</f>
        <v>0</v>
      </c>
      <c r="H215" s="92">
        <f>H137</f>
        <v>0</v>
      </c>
      <c r="I215" s="92">
        <f>I137</f>
        <v>1343665</v>
      </c>
    </row>
    <row r="216" spans="1:9" ht="18.75" customHeight="1">
      <c r="A216" s="13"/>
      <c r="B216" s="561" t="s">
        <v>391</v>
      </c>
      <c r="C216" s="562"/>
      <c r="D216" s="562"/>
      <c r="E216" s="563"/>
      <c r="F216" s="91">
        <f>F190</f>
        <v>689967</v>
      </c>
      <c r="G216" s="91">
        <f>G190</f>
        <v>0</v>
      </c>
      <c r="H216" s="91">
        <f>H190</f>
        <v>0</v>
      </c>
      <c r="I216" s="92">
        <f>I190</f>
        <v>689967</v>
      </c>
    </row>
    <row r="217" spans="1:9" ht="26.25" customHeight="1">
      <c r="A217" s="13"/>
      <c r="B217" s="561" t="s">
        <v>732</v>
      </c>
      <c r="C217" s="562"/>
      <c r="D217" s="562"/>
      <c r="E217" s="563"/>
      <c r="F217" s="91">
        <f>F110+F129</f>
        <v>5947329</v>
      </c>
      <c r="G217" s="91">
        <f>G110+G129</f>
        <v>0</v>
      </c>
      <c r="H217" s="91">
        <f>H110+H129</f>
        <v>0</v>
      </c>
      <c r="I217" s="92">
        <f>I110+I129</f>
        <v>5947329</v>
      </c>
    </row>
    <row r="218" spans="7:9" ht="39.75" customHeight="1">
      <c r="G218" s="565" t="s">
        <v>590</v>
      </c>
      <c r="H218" s="565"/>
      <c r="I218" s="565"/>
    </row>
    <row r="219" spans="7:9" ht="11.25" customHeight="1">
      <c r="G219" s="537" t="s">
        <v>650</v>
      </c>
      <c r="H219" s="537"/>
      <c r="I219" s="537"/>
    </row>
    <row r="220" ht="12.75" customHeight="1"/>
    <row r="221" ht="14.25" customHeight="1"/>
    <row r="222" spans="1:9" ht="12.75" customHeight="1">
      <c r="A222" s="531"/>
      <c r="B222" s="531"/>
      <c r="C222" s="531"/>
      <c r="D222" s="531"/>
      <c r="E222" s="531"/>
      <c r="F222" s="531"/>
      <c r="G222" s="531"/>
      <c r="H222" s="531"/>
      <c r="I222" s="531"/>
    </row>
    <row r="223" spans="6:7" ht="12.75">
      <c r="F223" s="119"/>
      <c r="G223" s="119"/>
    </row>
    <row r="224" spans="6:8" ht="12.75">
      <c r="F224" s="537"/>
      <c r="G224" s="537"/>
      <c r="H224" s="537"/>
    </row>
    <row r="225" spans="6:8" ht="12.75">
      <c r="F225" s="537"/>
      <c r="G225" s="537"/>
      <c r="H225" s="537"/>
    </row>
    <row r="226" spans="6:8" ht="12.75">
      <c r="F226" s="537"/>
      <c r="G226" s="537"/>
      <c r="H226" s="537"/>
    </row>
    <row r="227" spans="6:8" ht="12.75">
      <c r="F227" s="537"/>
      <c r="G227" s="537"/>
      <c r="H227" s="537"/>
    </row>
    <row r="228" spans="6:8" ht="12.75">
      <c r="F228" s="537"/>
      <c r="G228" s="537"/>
      <c r="H228" s="537"/>
    </row>
    <row r="229" spans="6:8" ht="12.75">
      <c r="F229" s="537"/>
      <c r="G229" s="537"/>
      <c r="H229" s="537"/>
    </row>
    <row r="232" spans="6:8" ht="12.75">
      <c r="F232" s="537"/>
      <c r="G232" s="537"/>
      <c r="H232" s="537"/>
    </row>
  </sheetData>
  <mergeCells count="19">
    <mergeCell ref="B212:E212"/>
    <mergeCell ref="B213:E213"/>
    <mergeCell ref="F224:H229"/>
    <mergeCell ref="F232:H232"/>
    <mergeCell ref="A222:I222"/>
    <mergeCell ref="B217:E217"/>
    <mergeCell ref="B215:E215"/>
    <mergeCell ref="B216:E216"/>
    <mergeCell ref="G218:I218"/>
    <mergeCell ref="G219:I219"/>
    <mergeCell ref="E2:I3"/>
    <mergeCell ref="G12:G15"/>
    <mergeCell ref="H12:H15"/>
    <mergeCell ref="I12:I15"/>
    <mergeCell ref="A6:I11"/>
    <mergeCell ref="F12:F15"/>
    <mergeCell ref="A12:A15"/>
    <mergeCell ref="B12:B14"/>
    <mergeCell ref="C12:E14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3"/>
  <sheetViews>
    <sheetView zoomScaleSheetLayoutView="75" workbookViewId="0" topLeftCell="A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8.00390625" style="0" customWidth="1"/>
    <col min="4" max="4" width="14.625" style="0" customWidth="1"/>
    <col min="5" max="6" width="12.00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0.375" style="0" customWidth="1"/>
  </cols>
  <sheetData>
    <row r="1" spans="8:10" ht="17.25" customHeight="1">
      <c r="H1" s="568" t="s">
        <v>751</v>
      </c>
      <c r="I1" s="568"/>
      <c r="J1" s="568"/>
    </row>
    <row r="2" spans="2:17" ht="18.75" customHeight="1" thickBot="1">
      <c r="B2" s="578" t="s">
        <v>427</v>
      </c>
      <c r="C2" s="578"/>
      <c r="D2" s="578"/>
      <c r="E2" s="578"/>
      <c r="F2" s="578"/>
      <c r="G2" s="578"/>
      <c r="H2" s="578"/>
      <c r="I2" s="578"/>
      <c r="J2" s="578"/>
      <c r="K2" s="577"/>
      <c r="L2" s="577"/>
      <c r="M2" s="577"/>
      <c r="N2" s="577"/>
      <c r="O2" s="577"/>
      <c r="P2" s="577"/>
      <c r="Q2" s="577"/>
    </row>
    <row r="3" spans="2:10" ht="19.5" customHeight="1" hidden="1" thickBot="1">
      <c r="B3" s="526"/>
      <c r="C3" s="578"/>
      <c r="D3" s="578"/>
      <c r="E3" s="578"/>
      <c r="F3" s="578"/>
      <c r="G3" s="578"/>
      <c r="H3" s="578"/>
      <c r="I3" s="578"/>
      <c r="J3" s="578"/>
    </row>
    <row r="4" spans="1:10" ht="14.25" customHeight="1">
      <c r="A4" s="571" t="s">
        <v>114</v>
      </c>
      <c r="B4" s="570" t="s">
        <v>219</v>
      </c>
      <c r="C4" s="575" t="s">
        <v>115</v>
      </c>
      <c r="D4" s="575" t="s">
        <v>0</v>
      </c>
      <c r="E4" s="574" t="s">
        <v>116</v>
      </c>
      <c r="F4" s="574"/>
      <c r="G4" s="575" t="s">
        <v>426</v>
      </c>
      <c r="H4" s="570" t="s">
        <v>117</v>
      </c>
      <c r="I4" s="570"/>
      <c r="J4" s="570"/>
    </row>
    <row r="5" spans="1:10" ht="9" customHeight="1">
      <c r="A5" s="572"/>
      <c r="B5" s="570"/>
      <c r="C5" s="575"/>
      <c r="D5" s="575"/>
      <c r="E5" s="575" t="s">
        <v>17</v>
      </c>
      <c r="F5" s="573" t="s">
        <v>747</v>
      </c>
      <c r="G5" s="575"/>
      <c r="H5" s="570"/>
      <c r="I5" s="570"/>
      <c r="J5" s="570"/>
    </row>
    <row r="6" spans="1:10" ht="6" customHeight="1">
      <c r="A6" s="572"/>
      <c r="B6" s="570"/>
      <c r="C6" s="575"/>
      <c r="D6" s="575"/>
      <c r="E6" s="575"/>
      <c r="F6" s="573"/>
      <c r="G6" s="575"/>
      <c r="H6" s="570"/>
      <c r="I6" s="570"/>
      <c r="J6" s="570"/>
    </row>
    <row r="7" spans="1:10" ht="19.5" customHeight="1" thickBot="1">
      <c r="A7" s="572"/>
      <c r="B7" s="570"/>
      <c r="C7" s="575"/>
      <c r="D7" s="575"/>
      <c r="E7" s="575"/>
      <c r="F7" s="573"/>
      <c r="G7" s="575"/>
      <c r="H7" s="88" t="s">
        <v>118</v>
      </c>
      <c r="I7" s="88" t="s">
        <v>119</v>
      </c>
      <c r="J7" s="88" t="s">
        <v>120</v>
      </c>
    </row>
    <row r="8" spans="1:10" ht="14.25" customHeight="1" thickBot="1">
      <c r="A8" s="525">
        <v>1</v>
      </c>
      <c r="B8" s="4">
        <v>2</v>
      </c>
      <c r="C8" s="1">
        <v>3</v>
      </c>
      <c r="D8" s="1">
        <v>5</v>
      </c>
      <c r="E8" s="1"/>
      <c r="F8" s="1"/>
      <c r="G8" s="1">
        <v>5</v>
      </c>
      <c r="H8" s="1">
        <v>6</v>
      </c>
      <c r="I8" s="1">
        <v>7</v>
      </c>
      <c r="J8" s="1">
        <v>8</v>
      </c>
    </row>
    <row r="9" spans="1:13" ht="15.75" customHeight="1">
      <c r="A9" s="145" t="s">
        <v>221</v>
      </c>
      <c r="B9" s="149"/>
      <c r="C9" s="277" t="s">
        <v>121</v>
      </c>
      <c r="D9" s="65">
        <f aca="true" t="shared" si="0" ref="D9:J9">D10+D12</f>
        <v>41700</v>
      </c>
      <c r="E9" s="65">
        <f t="shared" si="0"/>
        <v>0</v>
      </c>
      <c r="F9" s="65">
        <f t="shared" si="0"/>
        <v>0</v>
      </c>
      <c r="G9" s="65">
        <f t="shared" si="0"/>
        <v>41700</v>
      </c>
      <c r="H9" s="65">
        <f t="shared" si="0"/>
        <v>40000</v>
      </c>
      <c r="I9" s="65">
        <f t="shared" si="0"/>
        <v>0</v>
      </c>
      <c r="J9" s="65">
        <f t="shared" si="0"/>
        <v>1700</v>
      </c>
      <c r="M9" s="60"/>
    </row>
    <row r="10" spans="1:12" ht="21.75" customHeight="1">
      <c r="A10" s="146" t="s">
        <v>226</v>
      </c>
      <c r="B10" s="136"/>
      <c r="C10" s="405" t="s">
        <v>124</v>
      </c>
      <c r="D10" s="135">
        <f>D11</f>
        <v>40000</v>
      </c>
      <c r="E10" s="135">
        <f aca="true" t="shared" si="1" ref="E10:J10">E11</f>
        <v>0</v>
      </c>
      <c r="F10" s="135">
        <f t="shared" si="1"/>
        <v>0</v>
      </c>
      <c r="G10" s="135">
        <f t="shared" si="1"/>
        <v>40000</v>
      </c>
      <c r="H10" s="135">
        <f t="shared" si="1"/>
        <v>40000</v>
      </c>
      <c r="I10" s="134">
        <f t="shared" si="1"/>
        <v>0</v>
      </c>
      <c r="J10" s="134">
        <f t="shared" si="1"/>
        <v>0</v>
      </c>
      <c r="L10" s="200"/>
    </row>
    <row r="11" spans="1:10" ht="14.25" customHeight="1">
      <c r="A11" s="100"/>
      <c r="B11" s="7" t="s">
        <v>229</v>
      </c>
      <c r="C11" s="266" t="s">
        <v>123</v>
      </c>
      <c r="D11" s="9">
        <v>40000</v>
      </c>
      <c r="E11" s="9">
        <v>0</v>
      </c>
      <c r="F11" s="9">
        <v>0</v>
      </c>
      <c r="G11" s="9">
        <f>D11+E11-F11</f>
        <v>40000</v>
      </c>
      <c r="H11" s="9">
        <f>G11</f>
        <v>40000</v>
      </c>
      <c r="I11" s="89">
        <v>0</v>
      </c>
      <c r="J11" s="89">
        <v>0</v>
      </c>
    </row>
    <row r="12" spans="1:19" s="165" customFormat="1" ht="15.75" customHeight="1">
      <c r="A12" s="146" t="s">
        <v>315</v>
      </c>
      <c r="B12" s="136"/>
      <c r="C12" s="405" t="s">
        <v>312</v>
      </c>
      <c r="D12" s="135">
        <f aca="true" t="shared" si="2" ref="D12:J12">D13</f>
        <v>1700</v>
      </c>
      <c r="E12" s="135">
        <f t="shared" si="2"/>
        <v>0</v>
      </c>
      <c r="F12" s="135">
        <f t="shared" si="2"/>
        <v>0</v>
      </c>
      <c r="G12" s="135">
        <f t="shared" si="2"/>
        <v>1700</v>
      </c>
      <c r="H12" s="135">
        <f t="shared" si="2"/>
        <v>0</v>
      </c>
      <c r="I12" s="134">
        <f t="shared" si="2"/>
        <v>0</v>
      </c>
      <c r="J12" s="134">
        <f t="shared" si="2"/>
        <v>1700</v>
      </c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:10" ht="21.75" customHeight="1">
      <c r="A13" s="100"/>
      <c r="B13" s="7" t="s">
        <v>270</v>
      </c>
      <c r="C13" s="266" t="s">
        <v>396</v>
      </c>
      <c r="D13" s="9">
        <v>1700</v>
      </c>
      <c r="E13" s="9">
        <v>0</v>
      </c>
      <c r="F13" s="9">
        <v>0</v>
      </c>
      <c r="G13" s="9">
        <f>D13+E13-F13</f>
        <v>1700</v>
      </c>
      <c r="H13" s="9">
        <v>0</v>
      </c>
      <c r="I13" s="89">
        <v>0</v>
      </c>
      <c r="J13" s="89">
        <f>G13</f>
        <v>1700</v>
      </c>
    </row>
    <row r="14" spans="1:10" ht="15" customHeight="1">
      <c r="A14" s="109" t="s">
        <v>243</v>
      </c>
      <c r="B14" s="109"/>
      <c r="C14" s="277" t="s">
        <v>125</v>
      </c>
      <c r="D14" s="65">
        <f>D15+D17</f>
        <v>149148</v>
      </c>
      <c r="E14" s="65">
        <f>E15+E17</f>
        <v>0</v>
      </c>
      <c r="F14" s="65">
        <f>F15+F17</f>
        <v>500</v>
      </c>
      <c r="G14" s="65">
        <f>D14+E14-F14</f>
        <v>148648</v>
      </c>
      <c r="H14" s="65">
        <f>H15+H17</f>
        <v>0</v>
      </c>
      <c r="I14" s="65">
        <f>I15+I17</f>
        <v>148648</v>
      </c>
      <c r="J14" s="65">
        <f>J15+J17</f>
        <v>0</v>
      </c>
    </row>
    <row r="15" spans="1:10" ht="15.75" customHeight="1">
      <c r="A15" s="147" t="s">
        <v>90</v>
      </c>
      <c r="B15" s="147"/>
      <c r="C15" s="468" t="s">
        <v>89</v>
      </c>
      <c r="D15" s="135">
        <f>D16</f>
        <v>137048</v>
      </c>
      <c r="E15" s="135">
        <f aca="true" t="shared" si="3" ref="E15:J15">E16</f>
        <v>0</v>
      </c>
      <c r="F15" s="135">
        <f t="shared" si="3"/>
        <v>0</v>
      </c>
      <c r="G15" s="135">
        <f t="shared" si="3"/>
        <v>137048</v>
      </c>
      <c r="H15" s="135">
        <f t="shared" si="3"/>
        <v>0</v>
      </c>
      <c r="I15" s="134">
        <f t="shared" si="3"/>
        <v>137048</v>
      </c>
      <c r="J15" s="134">
        <f t="shared" si="3"/>
        <v>0</v>
      </c>
    </row>
    <row r="16" spans="1:10" ht="12.75" customHeight="1">
      <c r="A16" s="12"/>
      <c r="B16" s="7" t="s">
        <v>273</v>
      </c>
      <c r="C16" s="267" t="s">
        <v>126</v>
      </c>
      <c r="D16" s="9">
        <v>137048</v>
      </c>
      <c r="E16" s="9">
        <v>0</v>
      </c>
      <c r="F16" s="174">
        <v>0</v>
      </c>
      <c r="G16" s="9">
        <f>D16+E16-F16</f>
        <v>137048</v>
      </c>
      <c r="H16" s="9">
        <v>0</v>
      </c>
      <c r="I16" s="89">
        <f>G16</f>
        <v>137048</v>
      </c>
      <c r="J16" s="89">
        <v>0</v>
      </c>
    </row>
    <row r="17" spans="1:10" ht="15" customHeight="1">
      <c r="A17" s="147" t="s">
        <v>244</v>
      </c>
      <c r="B17" s="148"/>
      <c r="C17" s="468" t="s">
        <v>245</v>
      </c>
      <c r="D17" s="135">
        <f>D18+D19</f>
        <v>12100</v>
      </c>
      <c r="E17" s="135">
        <f aca="true" t="shared" si="4" ref="E17:J17">E19+E18</f>
        <v>0</v>
      </c>
      <c r="F17" s="135">
        <f t="shared" si="4"/>
        <v>500</v>
      </c>
      <c r="G17" s="135">
        <f t="shared" si="4"/>
        <v>11600</v>
      </c>
      <c r="H17" s="135">
        <f t="shared" si="4"/>
        <v>0</v>
      </c>
      <c r="I17" s="135">
        <f t="shared" si="4"/>
        <v>11600</v>
      </c>
      <c r="J17" s="135">
        <f t="shared" si="4"/>
        <v>0</v>
      </c>
    </row>
    <row r="18" spans="1:10" ht="15.75" customHeight="1">
      <c r="A18" s="94"/>
      <c r="B18" s="7" t="s">
        <v>263</v>
      </c>
      <c r="C18" s="267" t="s">
        <v>237</v>
      </c>
      <c r="D18" s="13">
        <v>500</v>
      </c>
      <c r="E18" s="9">
        <v>0</v>
      </c>
      <c r="F18" s="9">
        <v>500</v>
      </c>
      <c r="G18" s="9">
        <f>D18+E18-F18</f>
        <v>0</v>
      </c>
      <c r="H18" s="13">
        <v>0</v>
      </c>
      <c r="I18" s="13">
        <f>G18</f>
        <v>0</v>
      </c>
      <c r="J18" s="13">
        <v>0</v>
      </c>
    </row>
    <row r="19" spans="1:10" ht="15.75" customHeight="1">
      <c r="A19" s="12"/>
      <c r="B19" s="7" t="s">
        <v>229</v>
      </c>
      <c r="C19" s="267" t="s">
        <v>230</v>
      </c>
      <c r="D19" s="9">
        <v>11600</v>
      </c>
      <c r="E19" s="9">
        <v>0</v>
      </c>
      <c r="F19" s="9">
        <v>0</v>
      </c>
      <c r="G19" s="9">
        <f>D19+E19-F19</f>
        <v>11600</v>
      </c>
      <c r="H19" s="9">
        <v>0</v>
      </c>
      <c r="I19" s="89">
        <f>G19</f>
        <v>11600</v>
      </c>
      <c r="J19" s="89">
        <v>0</v>
      </c>
    </row>
    <row r="20" spans="1:10" ht="15.75" customHeight="1">
      <c r="A20" s="109" t="s">
        <v>26</v>
      </c>
      <c r="B20" s="149"/>
      <c r="C20" s="277" t="s">
        <v>127</v>
      </c>
      <c r="D20" s="65">
        <f>D21</f>
        <v>7566677</v>
      </c>
      <c r="E20" s="65">
        <f aca="true" t="shared" si="5" ref="E20:J20">E21</f>
        <v>114627</v>
      </c>
      <c r="F20" s="65">
        <f t="shared" si="5"/>
        <v>16627</v>
      </c>
      <c r="G20" s="65">
        <f t="shared" si="5"/>
        <v>7664677</v>
      </c>
      <c r="H20" s="65">
        <f t="shared" si="5"/>
        <v>0</v>
      </c>
      <c r="I20" s="64">
        <f t="shared" si="5"/>
        <v>7605797</v>
      </c>
      <c r="J20" s="64">
        <f t="shared" si="5"/>
        <v>58880</v>
      </c>
    </row>
    <row r="21" spans="1:10" ht="15" customHeight="1">
      <c r="A21" s="147" t="s">
        <v>28</v>
      </c>
      <c r="B21" s="148"/>
      <c r="C21" s="468" t="s">
        <v>128</v>
      </c>
      <c r="D21" s="135">
        <f>D22+D23+D24+D25+D26+D27+D28+D29+D30+D31+D32+D33+D34+D35+D36+D37+D38+D39+D40+D42+D41</f>
        <v>7566677</v>
      </c>
      <c r="E21" s="135">
        <f aca="true" t="shared" si="6" ref="E21:J21">E22+E23+E24+E25+E26+E27+E28+E29+E30+E31+E32+E33+E34+E35+E36+E37+E38+E39+E40+E42+E41</f>
        <v>114627</v>
      </c>
      <c r="F21" s="135">
        <f t="shared" si="6"/>
        <v>16627</v>
      </c>
      <c r="G21" s="135">
        <f t="shared" si="6"/>
        <v>7664677</v>
      </c>
      <c r="H21" s="135">
        <f t="shared" si="6"/>
        <v>0</v>
      </c>
      <c r="I21" s="135">
        <f t="shared" si="6"/>
        <v>7605797</v>
      </c>
      <c r="J21" s="135">
        <f t="shared" si="6"/>
        <v>58880</v>
      </c>
    </row>
    <row r="22" spans="1:10" s="15" customFormat="1" ht="15" customHeight="1">
      <c r="A22" s="101"/>
      <c r="B22" s="90" t="s">
        <v>270</v>
      </c>
      <c r="C22" s="266" t="s">
        <v>447</v>
      </c>
      <c r="D22" s="13">
        <v>50000</v>
      </c>
      <c r="E22" s="13">
        <v>0</v>
      </c>
      <c r="F22" s="13">
        <v>0</v>
      </c>
      <c r="G22" s="13">
        <f>D22+E22-F22</f>
        <v>50000</v>
      </c>
      <c r="H22" s="13">
        <v>0</v>
      </c>
      <c r="I22" s="13">
        <v>0</v>
      </c>
      <c r="J22" s="173">
        <f>G22</f>
        <v>50000</v>
      </c>
    </row>
    <row r="23" spans="1:10" s="15" customFormat="1" ht="15.75" customHeight="1">
      <c r="A23" s="101"/>
      <c r="B23" s="90" t="s">
        <v>276</v>
      </c>
      <c r="C23" s="267" t="s">
        <v>306</v>
      </c>
      <c r="D23" s="13">
        <v>4000</v>
      </c>
      <c r="E23" s="13">
        <v>0</v>
      </c>
      <c r="F23" s="13">
        <v>544</v>
      </c>
      <c r="G23" s="13">
        <f aca="true" t="shared" si="7" ref="G23:G39">D23+E23-F23</f>
        <v>3456</v>
      </c>
      <c r="H23" s="13">
        <v>0</v>
      </c>
      <c r="I23" s="89">
        <f aca="true" t="shared" si="8" ref="I23:I39">G23</f>
        <v>3456</v>
      </c>
      <c r="J23" s="13">
        <v>0</v>
      </c>
    </row>
    <row r="24" spans="1:10" ht="14.25" customHeight="1">
      <c r="A24" s="100"/>
      <c r="B24" s="7" t="s">
        <v>231</v>
      </c>
      <c r="C24" s="266" t="s">
        <v>405</v>
      </c>
      <c r="D24" s="9">
        <v>304950</v>
      </c>
      <c r="E24" s="9">
        <v>0</v>
      </c>
      <c r="F24" s="9">
        <v>0</v>
      </c>
      <c r="G24" s="13">
        <f t="shared" si="7"/>
        <v>304950</v>
      </c>
      <c r="H24" s="9">
        <v>0</v>
      </c>
      <c r="I24" s="89">
        <f t="shared" si="8"/>
        <v>304950</v>
      </c>
      <c r="J24" s="89">
        <v>0</v>
      </c>
    </row>
    <row r="25" spans="1:10" ht="13.5" customHeight="1">
      <c r="A25" s="100"/>
      <c r="B25" s="7" t="s">
        <v>233</v>
      </c>
      <c r="C25" s="266" t="s">
        <v>122</v>
      </c>
      <c r="D25" s="9">
        <v>28244</v>
      </c>
      <c r="E25" s="9">
        <v>0</v>
      </c>
      <c r="F25" s="9">
        <v>0</v>
      </c>
      <c r="G25" s="13">
        <f t="shared" si="7"/>
        <v>28244</v>
      </c>
      <c r="H25" s="9">
        <v>0</v>
      </c>
      <c r="I25" s="89">
        <f t="shared" si="8"/>
        <v>28244</v>
      </c>
      <c r="J25" s="89">
        <v>0</v>
      </c>
    </row>
    <row r="26" spans="1:10" ht="13.5" customHeight="1">
      <c r="A26" s="100"/>
      <c r="B26" s="99" t="s">
        <v>234</v>
      </c>
      <c r="C26" s="266" t="s">
        <v>129</v>
      </c>
      <c r="D26" s="9">
        <v>58474</v>
      </c>
      <c r="E26" s="9">
        <v>310</v>
      </c>
      <c r="F26" s="9">
        <v>0</v>
      </c>
      <c r="G26" s="13">
        <f t="shared" si="7"/>
        <v>58784</v>
      </c>
      <c r="H26" s="9">
        <v>0</v>
      </c>
      <c r="I26" s="89">
        <f t="shared" si="8"/>
        <v>58784</v>
      </c>
      <c r="J26" s="89">
        <v>0</v>
      </c>
    </row>
    <row r="27" spans="1:10" ht="13.5" customHeight="1">
      <c r="A27" s="100"/>
      <c r="B27" s="99" t="s">
        <v>443</v>
      </c>
      <c r="C27" s="266" t="s">
        <v>444</v>
      </c>
      <c r="D27" s="9">
        <v>5000</v>
      </c>
      <c r="E27" s="9">
        <v>0</v>
      </c>
      <c r="F27" s="9">
        <v>4010</v>
      </c>
      <c r="G27" s="13">
        <f t="shared" si="7"/>
        <v>990</v>
      </c>
      <c r="H27" s="9">
        <v>0</v>
      </c>
      <c r="I27" s="89">
        <f t="shared" si="8"/>
        <v>990</v>
      </c>
      <c r="J27" s="89">
        <v>0</v>
      </c>
    </row>
    <row r="28" spans="1:10" ht="12.75" customHeight="1">
      <c r="A28" s="100"/>
      <c r="B28" s="99" t="s">
        <v>235</v>
      </c>
      <c r="C28" s="266" t="s">
        <v>236</v>
      </c>
      <c r="D28" s="9">
        <v>8080</v>
      </c>
      <c r="E28" s="9">
        <v>684</v>
      </c>
      <c r="F28" s="9">
        <v>0</v>
      </c>
      <c r="G28" s="13">
        <f t="shared" si="7"/>
        <v>8764</v>
      </c>
      <c r="H28" s="9">
        <v>0</v>
      </c>
      <c r="I28" s="89">
        <f t="shared" si="8"/>
        <v>8764</v>
      </c>
      <c r="J28" s="89">
        <v>0</v>
      </c>
    </row>
    <row r="29" spans="1:10" ht="14.25" customHeight="1">
      <c r="A29" s="100"/>
      <c r="B29" s="7" t="s">
        <v>263</v>
      </c>
      <c r="C29" s="266" t="s">
        <v>237</v>
      </c>
      <c r="D29" s="13">
        <v>226857</v>
      </c>
      <c r="E29" s="9">
        <v>15239</v>
      </c>
      <c r="F29" s="9">
        <v>0</v>
      </c>
      <c r="G29" s="13">
        <f t="shared" si="7"/>
        <v>242096</v>
      </c>
      <c r="H29" s="9">
        <v>0</v>
      </c>
      <c r="I29" s="89">
        <f t="shared" si="8"/>
        <v>242096</v>
      </c>
      <c r="J29" s="89">
        <v>0</v>
      </c>
    </row>
    <row r="30" spans="1:10" ht="12.75" customHeight="1">
      <c r="A30" s="100"/>
      <c r="B30" s="7" t="s">
        <v>248</v>
      </c>
      <c r="C30" s="266" t="s">
        <v>238</v>
      </c>
      <c r="D30" s="13">
        <v>30000</v>
      </c>
      <c r="E30" s="9">
        <v>0</v>
      </c>
      <c r="F30" s="9">
        <v>8500</v>
      </c>
      <c r="G30" s="13">
        <f t="shared" si="7"/>
        <v>21500</v>
      </c>
      <c r="H30" s="9">
        <v>0</v>
      </c>
      <c r="I30" s="89">
        <f t="shared" si="8"/>
        <v>21500</v>
      </c>
      <c r="J30" s="89">
        <v>0</v>
      </c>
    </row>
    <row r="31" spans="1:10" ht="13.5" customHeight="1">
      <c r="A31" s="100"/>
      <c r="B31" s="7" t="s">
        <v>284</v>
      </c>
      <c r="C31" s="266" t="s">
        <v>239</v>
      </c>
      <c r="D31" s="13">
        <v>90453</v>
      </c>
      <c r="E31" s="9">
        <v>0</v>
      </c>
      <c r="F31" s="9">
        <v>0</v>
      </c>
      <c r="G31" s="13">
        <f t="shared" si="7"/>
        <v>90453</v>
      </c>
      <c r="H31" s="9">
        <v>0</v>
      </c>
      <c r="I31" s="89">
        <f t="shared" si="8"/>
        <v>90453</v>
      </c>
      <c r="J31" s="89">
        <v>0</v>
      </c>
    </row>
    <row r="32" spans="1:10" ht="14.25" customHeight="1">
      <c r="A32" s="100"/>
      <c r="B32" s="7" t="s">
        <v>229</v>
      </c>
      <c r="C32" s="266" t="s">
        <v>230</v>
      </c>
      <c r="D32" s="13">
        <v>327158</v>
      </c>
      <c r="E32" s="9">
        <v>0</v>
      </c>
      <c r="F32" s="9">
        <v>0</v>
      </c>
      <c r="G32" s="13">
        <f t="shared" si="7"/>
        <v>327158</v>
      </c>
      <c r="H32" s="9">
        <v>0</v>
      </c>
      <c r="I32" s="89">
        <f t="shared" si="8"/>
        <v>327158</v>
      </c>
      <c r="J32" s="89">
        <v>0</v>
      </c>
    </row>
    <row r="33" spans="1:10" ht="14.25" customHeight="1">
      <c r="A33" s="100"/>
      <c r="B33" s="7" t="s">
        <v>445</v>
      </c>
      <c r="C33" s="266" t="s">
        <v>446</v>
      </c>
      <c r="D33" s="13">
        <v>3500</v>
      </c>
      <c r="E33" s="9">
        <v>0</v>
      </c>
      <c r="F33" s="9">
        <v>467</v>
      </c>
      <c r="G33" s="13">
        <f t="shared" si="7"/>
        <v>3033</v>
      </c>
      <c r="H33" s="9">
        <v>0</v>
      </c>
      <c r="I33" s="89">
        <f t="shared" si="8"/>
        <v>3033</v>
      </c>
      <c r="J33" s="89">
        <v>0</v>
      </c>
    </row>
    <row r="34" spans="1:10" ht="14.25" customHeight="1">
      <c r="A34" s="100"/>
      <c r="B34" s="7" t="s">
        <v>264</v>
      </c>
      <c r="C34" s="266" t="s">
        <v>240</v>
      </c>
      <c r="D34" s="13">
        <v>1000</v>
      </c>
      <c r="E34" s="9">
        <v>50</v>
      </c>
      <c r="F34" s="9">
        <v>0</v>
      </c>
      <c r="G34" s="13">
        <f t="shared" si="7"/>
        <v>1050</v>
      </c>
      <c r="H34" s="9">
        <v>0</v>
      </c>
      <c r="I34" s="89">
        <f t="shared" si="8"/>
        <v>1050</v>
      </c>
      <c r="J34" s="89">
        <v>0</v>
      </c>
    </row>
    <row r="35" spans="1:10" ht="13.5" customHeight="1">
      <c r="A35" s="100"/>
      <c r="B35" s="7" t="s">
        <v>290</v>
      </c>
      <c r="C35" s="266" t="s">
        <v>241</v>
      </c>
      <c r="D35" s="13">
        <v>2000</v>
      </c>
      <c r="E35" s="9">
        <v>0</v>
      </c>
      <c r="F35" s="9">
        <v>998</v>
      </c>
      <c r="G35" s="13">
        <f t="shared" si="7"/>
        <v>1002</v>
      </c>
      <c r="H35" s="9">
        <v>0</v>
      </c>
      <c r="I35" s="89">
        <f t="shared" si="8"/>
        <v>1002</v>
      </c>
      <c r="J35" s="89">
        <v>0</v>
      </c>
    </row>
    <row r="36" spans="1:10" ht="12" customHeight="1">
      <c r="A36" s="100"/>
      <c r="B36" s="7" t="s">
        <v>265</v>
      </c>
      <c r="C36" s="266" t="s">
        <v>242</v>
      </c>
      <c r="D36" s="13">
        <v>10046</v>
      </c>
      <c r="E36" s="9">
        <v>344</v>
      </c>
      <c r="F36" s="9">
        <v>0</v>
      </c>
      <c r="G36" s="13">
        <f t="shared" si="7"/>
        <v>10390</v>
      </c>
      <c r="H36" s="9">
        <v>0</v>
      </c>
      <c r="I36" s="89">
        <f t="shared" si="8"/>
        <v>10390</v>
      </c>
      <c r="J36" s="89">
        <v>0</v>
      </c>
    </row>
    <row r="37" spans="1:10" ht="12.75" customHeight="1">
      <c r="A37" s="100"/>
      <c r="B37" s="7" t="s">
        <v>249</v>
      </c>
      <c r="C37" s="266" t="s">
        <v>250</v>
      </c>
      <c r="D37" s="13">
        <v>9158</v>
      </c>
      <c r="E37" s="9">
        <v>0</v>
      </c>
      <c r="F37" s="9">
        <v>0</v>
      </c>
      <c r="G37" s="13">
        <f t="shared" si="7"/>
        <v>9158</v>
      </c>
      <c r="H37" s="9">
        <v>0</v>
      </c>
      <c r="I37" s="89">
        <f t="shared" si="8"/>
        <v>9158</v>
      </c>
      <c r="J37" s="89">
        <v>0</v>
      </c>
    </row>
    <row r="38" spans="1:10" ht="15" customHeight="1">
      <c r="A38" s="100"/>
      <c r="B38" s="7" t="s">
        <v>292</v>
      </c>
      <c r="C38" s="266" t="s">
        <v>133</v>
      </c>
      <c r="D38" s="13">
        <v>3750893</v>
      </c>
      <c r="E38" s="9">
        <v>0</v>
      </c>
      <c r="F38" s="9">
        <v>2108</v>
      </c>
      <c r="G38" s="13">
        <f t="shared" si="7"/>
        <v>3748785</v>
      </c>
      <c r="H38" s="9">
        <v>0</v>
      </c>
      <c r="I38" s="89">
        <f t="shared" si="8"/>
        <v>3748785</v>
      </c>
      <c r="J38" s="89">
        <v>0</v>
      </c>
    </row>
    <row r="39" spans="1:10" ht="13.5" customHeight="1">
      <c r="A39" s="100"/>
      <c r="B39" s="7" t="s">
        <v>512</v>
      </c>
      <c r="C39" s="266" t="s">
        <v>513</v>
      </c>
      <c r="D39" s="13">
        <v>1954878</v>
      </c>
      <c r="E39" s="9">
        <v>0</v>
      </c>
      <c r="F39" s="9">
        <v>0</v>
      </c>
      <c r="G39" s="13">
        <f t="shared" si="7"/>
        <v>1954878</v>
      </c>
      <c r="H39" s="9">
        <v>0</v>
      </c>
      <c r="I39" s="89">
        <f t="shared" si="8"/>
        <v>1954878</v>
      </c>
      <c r="J39" s="89">
        <v>0</v>
      </c>
    </row>
    <row r="40" spans="1:10" ht="13.5" customHeight="1">
      <c r="A40" s="100"/>
      <c r="B40" s="7" t="s">
        <v>393</v>
      </c>
      <c r="C40" s="266" t="s">
        <v>513</v>
      </c>
      <c r="D40" s="13">
        <v>693106</v>
      </c>
      <c r="E40" s="9">
        <v>0</v>
      </c>
      <c r="F40" s="9">
        <v>0</v>
      </c>
      <c r="G40" s="13">
        <f>D40+E40-F40</f>
        <v>693106</v>
      </c>
      <c r="H40" s="9">
        <v>0</v>
      </c>
      <c r="I40" s="89">
        <f>G40</f>
        <v>693106</v>
      </c>
      <c r="J40" s="89">
        <v>0</v>
      </c>
    </row>
    <row r="41" spans="1:10" ht="13.5" customHeight="1">
      <c r="A41" s="100"/>
      <c r="B41" s="7" t="s">
        <v>266</v>
      </c>
      <c r="C41" s="266" t="s">
        <v>737</v>
      </c>
      <c r="D41" s="13">
        <v>0</v>
      </c>
      <c r="E41" s="9">
        <v>98000</v>
      </c>
      <c r="F41" s="9">
        <v>0</v>
      </c>
      <c r="G41" s="13">
        <f>D41+E41-F41</f>
        <v>98000</v>
      </c>
      <c r="H41" s="9"/>
      <c r="I41" s="89">
        <f>G41</f>
        <v>98000</v>
      </c>
      <c r="J41" s="89"/>
    </row>
    <row r="42" spans="1:10" ht="13.5" customHeight="1">
      <c r="A42" s="100"/>
      <c r="B42" s="7" t="s">
        <v>702</v>
      </c>
      <c r="C42" s="266" t="s">
        <v>703</v>
      </c>
      <c r="D42" s="13">
        <v>8880</v>
      </c>
      <c r="E42" s="9">
        <v>0</v>
      </c>
      <c r="F42" s="9">
        <v>0</v>
      </c>
      <c r="G42" s="13">
        <f>D42+E42-F42</f>
        <v>8880</v>
      </c>
      <c r="H42" s="9">
        <v>0</v>
      </c>
      <c r="I42" s="89">
        <v>0</v>
      </c>
      <c r="J42" s="89">
        <f>G42</f>
        <v>8880</v>
      </c>
    </row>
    <row r="43" spans="1:10" ht="23.25" customHeight="1">
      <c r="A43" s="109" t="s">
        <v>246</v>
      </c>
      <c r="B43" s="85"/>
      <c r="C43" s="276" t="s">
        <v>415</v>
      </c>
      <c r="D43" s="65">
        <f aca="true" t="shared" si="9" ref="D43:J43">D44</f>
        <v>142465</v>
      </c>
      <c r="E43" s="65">
        <f t="shared" si="9"/>
        <v>0</v>
      </c>
      <c r="F43" s="65">
        <f t="shared" si="9"/>
        <v>0</v>
      </c>
      <c r="G43" s="65">
        <f t="shared" si="9"/>
        <v>142465</v>
      </c>
      <c r="H43" s="65">
        <f t="shared" si="9"/>
        <v>55000</v>
      </c>
      <c r="I43" s="65">
        <f t="shared" si="9"/>
        <v>87465</v>
      </c>
      <c r="J43" s="65">
        <f t="shared" si="9"/>
        <v>0</v>
      </c>
    </row>
    <row r="44" spans="1:10" ht="23.25" customHeight="1">
      <c r="A44" s="147" t="s">
        <v>247</v>
      </c>
      <c r="B44" s="148"/>
      <c r="C44" s="405" t="s">
        <v>224</v>
      </c>
      <c r="D44" s="135">
        <f aca="true" t="shared" si="10" ref="D44:J44">D45+D46+D47+D48+D49+D50+D51+D52</f>
        <v>142465</v>
      </c>
      <c r="E44" s="135">
        <f t="shared" si="10"/>
        <v>0</v>
      </c>
      <c r="F44" s="135">
        <f t="shared" si="10"/>
        <v>0</v>
      </c>
      <c r="G44" s="135">
        <f t="shared" si="10"/>
        <v>142465</v>
      </c>
      <c r="H44" s="135">
        <f t="shared" si="10"/>
        <v>55000</v>
      </c>
      <c r="I44" s="135">
        <f t="shared" si="10"/>
        <v>87465</v>
      </c>
      <c r="J44" s="135">
        <f t="shared" si="10"/>
        <v>0</v>
      </c>
    </row>
    <row r="45" spans="1:10" ht="12" customHeight="1">
      <c r="A45" s="94"/>
      <c r="B45" s="7" t="s">
        <v>248</v>
      </c>
      <c r="C45" s="266" t="s">
        <v>238</v>
      </c>
      <c r="D45" s="13">
        <v>3365</v>
      </c>
      <c r="E45" s="13">
        <v>0</v>
      </c>
      <c r="F45" s="13">
        <v>0</v>
      </c>
      <c r="G45" s="9">
        <f aca="true" t="shared" si="11" ref="G45:G50">D45+E45-F45</f>
        <v>3365</v>
      </c>
      <c r="H45" s="13">
        <v>3365</v>
      </c>
      <c r="I45" s="87">
        <f>G45-H45</f>
        <v>0</v>
      </c>
      <c r="J45" s="87">
        <v>0</v>
      </c>
    </row>
    <row r="46" spans="1:10" ht="12" customHeight="1">
      <c r="A46" s="12"/>
      <c r="B46" s="7" t="s">
        <v>229</v>
      </c>
      <c r="C46" s="266" t="s">
        <v>230</v>
      </c>
      <c r="D46" s="13">
        <v>64255</v>
      </c>
      <c r="E46" s="13">
        <v>0</v>
      </c>
      <c r="F46" s="13">
        <v>0</v>
      </c>
      <c r="G46" s="9">
        <f t="shared" si="11"/>
        <v>64255</v>
      </c>
      <c r="H46" s="13">
        <v>37315</v>
      </c>
      <c r="I46" s="87">
        <f>G46-H46</f>
        <v>26940</v>
      </c>
      <c r="J46" s="89">
        <v>0</v>
      </c>
    </row>
    <row r="47" spans="1:10" ht="12.75" customHeight="1">
      <c r="A47" s="12"/>
      <c r="B47" s="7" t="s">
        <v>290</v>
      </c>
      <c r="C47" s="266" t="s">
        <v>241</v>
      </c>
      <c r="D47" s="13">
        <v>58118</v>
      </c>
      <c r="E47" s="13">
        <v>0</v>
      </c>
      <c r="F47" s="13">
        <v>0</v>
      </c>
      <c r="G47" s="9">
        <f t="shared" si="11"/>
        <v>58118</v>
      </c>
      <c r="H47" s="13">
        <v>0</v>
      </c>
      <c r="I47" s="87">
        <f>G47-H47</f>
        <v>58118</v>
      </c>
      <c r="J47" s="89">
        <v>0</v>
      </c>
    </row>
    <row r="48" spans="1:10" ht="13.5" customHeight="1">
      <c r="A48" s="12"/>
      <c r="B48" s="7" t="s">
        <v>249</v>
      </c>
      <c r="C48" s="266" t="s">
        <v>250</v>
      </c>
      <c r="D48" s="13">
        <v>9443</v>
      </c>
      <c r="E48" s="13">
        <v>0</v>
      </c>
      <c r="F48" s="13">
        <v>0</v>
      </c>
      <c r="G48" s="9">
        <f t="shared" si="11"/>
        <v>9443</v>
      </c>
      <c r="H48" s="13">
        <v>8940</v>
      </c>
      <c r="I48" s="87">
        <f>G48-H48</f>
        <v>503</v>
      </c>
      <c r="J48" s="89">
        <v>0</v>
      </c>
    </row>
    <row r="49" spans="1:10" ht="12.75" customHeight="1">
      <c r="A49" s="12"/>
      <c r="B49" s="7" t="s">
        <v>251</v>
      </c>
      <c r="C49" s="266" t="s">
        <v>134</v>
      </c>
      <c r="D49" s="13">
        <v>4580</v>
      </c>
      <c r="E49" s="13">
        <v>0</v>
      </c>
      <c r="F49" s="13">
        <v>0</v>
      </c>
      <c r="G49" s="9">
        <f t="shared" si="11"/>
        <v>4580</v>
      </c>
      <c r="H49" s="13">
        <v>4580</v>
      </c>
      <c r="I49" s="87">
        <f>G49-H49</f>
        <v>0</v>
      </c>
      <c r="J49" s="89">
        <v>0</v>
      </c>
    </row>
    <row r="50" spans="1:10" ht="11.25" customHeight="1">
      <c r="A50" s="12"/>
      <c r="B50" s="7" t="s">
        <v>291</v>
      </c>
      <c r="C50" s="266" t="s">
        <v>416</v>
      </c>
      <c r="D50" s="13">
        <v>1904</v>
      </c>
      <c r="E50" s="13">
        <v>0</v>
      </c>
      <c r="F50" s="13">
        <v>0</v>
      </c>
      <c r="G50" s="9">
        <f t="shared" si="11"/>
        <v>1904</v>
      </c>
      <c r="H50" s="13">
        <v>0</v>
      </c>
      <c r="I50" s="87">
        <f>G50-H547</f>
        <v>1904</v>
      </c>
      <c r="J50" s="89">
        <v>0</v>
      </c>
    </row>
    <row r="51" spans="1:10" ht="12" customHeight="1">
      <c r="A51" s="12"/>
      <c r="B51" s="7" t="s">
        <v>443</v>
      </c>
      <c r="C51" s="266" t="s">
        <v>450</v>
      </c>
      <c r="D51" s="13">
        <v>800</v>
      </c>
      <c r="E51" s="13">
        <v>0</v>
      </c>
      <c r="F51" s="13">
        <v>0</v>
      </c>
      <c r="G51" s="9">
        <f>D51+E51-F51</f>
        <v>800</v>
      </c>
      <c r="H51" s="13">
        <v>800</v>
      </c>
      <c r="I51" s="87">
        <f>G51-H51</f>
        <v>0</v>
      </c>
      <c r="J51" s="89">
        <v>0</v>
      </c>
    </row>
    <row r="52" spans="1:10" ht="12" customHeight="1">
      <c r="A52" s="12"/>
      <c r="B52" s="7" t="s">
        <v>254</v>
      </c>
      <c r="C52" s="266" t="s">
        <v>408</v>
      </c>
      <c r="D52" s="13">
        <v>0</v>
      </c>
      <c r="E52" s="13">
        <v>0</v>
      </c>
      <c r="F52" s="13">
        <v>0</v>
      </c>
      <c r="G52" s="9">
        <f>D52+E52-F52</f>
        <v>0</v>
      </c>
      <c r="H52" s="13">
        <v>0</v>
      </c>
      <c r="I52" s="87">
        <f>G52-H52</f>
        <v>0</v>
      </c>
      <c r="J52" s="89">
        <v>0</v>
      </c>
    </row>
    <row r="53" spans="1:10" ht="15" customHeight="1">
      <c r="A53" s="109" t="s">
        <v>255</v>
      </c>
      <c r="B53" s="85"/>
      <c r="C53" s="276" t="s">
        <v>135</v>
      </c>
      <c r="D53" s="65">
        <f>D54+D57+D59</f>
        <v>207452</v>
      </c>
      <c r="E53" s="65">
        <f aca="true" t="shared" si="12" ref="E53:J53">E54+E57+E59</f>
        <v>0</v>
      </c>
      <c r="F53" s="65">
        <f t="shared" si="12"/>
        <v>0</v>
      </c>
      <c r="G53" s="65">
        <f t="shared" si="12"/>
        <v>207452</v>
      </c>
      <c r="H53" s="65">
        <f t="shared" si="12"/>
        <v>207452</v>
      </c>
      <c r="I53" s="64">
        <f>I54+I57+I59</f>
        <v>0</v>
      </c>
      <c r="J53" s="64">
        <f t="shared" si="12"/>
        <v>0</v>
      </c>
    </row>
    <row r="54" spans="1:10" ht="23.25" customHeight="1">
      <c r="A54" s="147" t="s">
        <v>256</v>
      </c>
      <c r="B54" s="136"/>
      <c r="C54" s="405" t="s">
        <v>257</v>
      </c>
      <c r="D54" s="135">
        <f aca="true" t="shared" si="13" ref="D54:J54">D55+D56</f>
        <v>42000</v>
      </c>
      <c r="E54" s="135">
        <f t="shared" si="13"/>
        <v>0</v>
      </c>
      <c r="F54" s="135">
        <f t="shared" si="13"/>
        <v>0</v>
      </c>
      <c r="G54" s="135">
        <f t="shared" si="13"/>
        <v>42000</v>
      </c>
      <c r="H54" s="135">
        <f t="shared" si="13"/>
        <v>42000</v>
      </c>
      <c r="I54" s="135">
        <f t="shared" si="13"/>
        <v>0</v>
      </c>
      <c r="J54" s="135">
        <f t="shared" si="13"/>
        <v>0</v>
      </c>
    </row>
    <row r="55" spans="1:10" ht="12.75" customHeight="1">
      <c r="A55" s="198"/>
      <c r="B55" s="195" t="s">
        <v>443</v>
      </c>
      <c r="C55" s="266" t="s">
        <v>450</v>
      </c>
      <c r="D55" s="84">
        <v>0</v>
      </c>
      <c r="E55" s="196">
        <v>0</v>
      </c>
      <c r="F55" s="196">
        <v>0</v>
      </c>
      <c r="G55" s="9">
        <f>D55+E55-F55</f>
        <v>0</v>
      </c>
      <c r="H55" s="13">
        <f>G55</f>
        <v>0</v>
      </c>
      <c r="I55" s="199">
        <v>0</v>
      </c>
      <c r="J55" s="199">
        <v>0</v>
      </c>
    </row>
    <row r="56" spans="1:10" ht="13.5" customHeight="1">
      <c r="A56" s="12"/>
      <c r="B56" s="7" t="s">
        <v>229</v>
      </c>
      <c r="C56" s="266" t="s">
        <v>230</v>
      </c>
      <c r="D56" s="13">
        <v>42000</v>
      </c>
      <c r="E56" s="13">
        <v>0</v>
      </c>
      <c r="F56" s="13">
        <v>0</v>
      </c>
      <c r="G56" s="9">
        <f>D56+E56-F56</f>
        <v>42000</v>
      </c>
      <c r="H56" s="13">
        <f>G56</f>
        <v>42000</v>
      </c>
      <c r="I56" s="89">
        <v>0</v>
      </c>
      <c r="J56" s="89">
        <v>0</v>
      </c>
    </row>
    <row r="57" spans="1:10" ht="22.5" customHeight="1">
      <c r="A57" s="147" t="s">
        <v>258</v>
      </c>
      <c r="B57" s="136"/>
      <c r="C57" s="405" t="s">
        <v>259</v>
      </c>
      <c r="D57" s="135">
        <f>D58</f>
        <v>10000</v>
      </c>
      <c r="E57" s="135">
        <f aca="true" t="shared" si="14" ref="E57:J57">E58</f>
        <v>0</v>
      </c>
      <c r="F57" s="135">
        <f t="shared" si="14"/>
        <v>0</v>
      </c>
      <c r="G57" s="135">
        <f t="shared" si="14"/>
        <v>10000</v>
      </c>
      <c r="H57" s="135">
        <f t="shared" si="14"/>
        <v>10000</v>
      </c>
      <c r="I57" s="134">
        <f t="shared" si="14"/>
        <v>0</v>
      </c>
      <c r="J57" s="134">
        <f t="shared" si="14"/>
        <v>0</v>
      </c>
    </row>
    <row r="58" spans="1:10" ht="15" customHeight="1">
      <c r="A58" s="12"/>
      <c r="B58" s="7" t="s">
        <v>229</v>
      </c>
      <c r="C58" s="266" t="s">
        <v>230</v>
      </c>
      <c r="D58" s="13">
        <v>10000</v>
      </c>
      <c r="E58" s="13">
        <v>0</v>
      </c>
      <c r="F58" s="13">
        <v>0</v>
      </c>
      <c r="G58" s="9">
        <f>D58+E58-F58</f>
        <v>10000</v>
      </c>
      <c r="H58" s="13">
        <f>G58</f>
        <v>10000</v>
      </c>
      <c r="I58" s="89">
        <v>0</v>
      </c>
      <c r="J58" s="89">
        <v>0</v>
      </c>
    </row>
    <row r="59" spans="1:10" ht="15.75" customHeight="1">
      <c r="A59" s="147" t="s">
        <v>260</v>
      </c>
      <c r="B59" s="136"/>
      <c r="C59" s="405" t="s">
        <v>261</v>
      </c>
      <c r="D59" s="135">
        <f>D60+D61+D62+D63+D64+D65+D66+D67+D69+D70+D68</f>
        <v>155452</v>
      </c>
      <c r="E59" s="135">
        <f>E60+E61+E62+E63+E64+E65+E66+E67+E69+E70+E68</f>
        <v>0</v>
      </c>
      <c r="F59" s="135">
        <f>F60+F61+F62+F63+F64+F65+F66+F67+F69+F70+F68</f>
        <v>0</v>
      </c>
      <c r="G59" s="135">
        <f>G60+G61+G62+G63+G64+G65+G66+G67+G69+G70+G68</f>
        <v>155452</v>
      </c>
      <c r="H59" s="135">
        <f>H60+H61+H62+H63+H64+H65+H66+H67+H69+H70+H68</f>
        <v>155452</v>
      </c>
      <c r="I59" s="135">
        <f>I60+I61+I62+I63+I64+I65+I66+I67+I69+I70</f>
        <v>0</v>
      </c>
      <c r="J59" s="135">
        <f>J60+J61+J62+J63+J64+J65+J66+J67+J69+J70</f>
        <v>0</v>
      </c>
    </row>
    <row r="60" spans="1:10" ht="13.5" customHeight="1">
      <c r="A60" s="12"/>
      <c r="B60" s="7" t="s">
        <v>231</v>
      </c>
      <c r="C60" s="266" t="s">
        <v>136</v>
      </c>
      <c r="D60" s="13">
        <v>45980</v>
      </c>
      <c r="E60" s="13">
        <v>0</v>
      </c>
      <c r="F60" s="13">
        <v>0</v>
      </c>
      <c r="G60" s="9">
        <f aca="true" t="shared" si="15" ref="G60:G70">D60+E60-F60</f>
        <v>45980</v>
      </c>
      <c r="H60" s="13">
        <f aca="true" t="shared" si="16" ref="H60:H70">G60</f>
        <v>45980</v>
      </c>
      <c r="I60" s="89">
        <v>0</v>
      </c>
      <c r="J60" s="89">
        <v>0</v>
      </c>
    </row>
    <row r="61" spans="1:10" ht="13.5" customHeight="1">
      <c r="A61" s="12"/>
      <c r="B61" s="7" t="s">
        <v>232</v>
      </c>
      <c r="C61" s="266" t="s">
        <v>448</v>
      </c>
      <c r="D61" s="13">
        <v>60940</v>
      </c>
      <c r="E61" s="13">
        <v>0</v>
      </c>
      <c r="F61" s="13">
        <v>0</v>
      </c>
      <c r="G61" s="9">
        <f t="shared" si="15"/>
        <v>60940</v>
      </c>
      <c r="H61" s="13">
        <f t="shared" si="16"/>
        <v>60940</v>
      </c>
      <c r="I61" s="89">
        <v>0</v>
      </c>
      <c r="J61" s="89">
        <v>0</v>
      </c>
    </row>
    <row r="62" spans="1:10" ht="14.25" customHeight="1">
      <c r="A62" s="12"/>
      <c r="B62" s="7" t="s">
        <v>233</v>
      </c>
      <c r="C62" s="266" t="s">
        <v>122</v>
      </c>
      <c r="D62" s="13">
        <v>8422</v>
      </c>
      <c r="E62" s="13">
        <v>0</v>
      </c>
      <c r="F62" s="13">
        <v>0</v>
      </c>
      <c r="G62" s="9">
        <f t="shared" si="15"/>
        <v>8422</v>
      </c>
      <c r="H62" s="13">
        <f t="shared" si="16"/>
        <v>8422</v>
      </c>
      <c r="I62" s="89">
        <v>0</v>
      </c>
      <c r="J62" s="89">
        <v>0</v>
      </c>
    </row>
    <row r="63" spans="1:10" ht="13.5" customHeight="1">
      <c r="A63" s="12"/>
      <c r="B63" s="99" t="s">
        <v>137</v>
      </c>
      <c r="C63" s="266" t="s">
        <v>129</v>
      </c>
      <c r="D63" s="13">
        <v>20510</v>
      </c>
      <c r="E63" s="13">
        <v>0</v>
      </c>
      <c r="F63" s="13">
        <v>0</v>
      </c>
      <c r="G63" s="9">
        <f t="shared" si="15"/>
        <v>20510</v>
      </c>
      <c r="H63" s="13">
        <f t="shared" si="16"/>
        <v>20510</v>
      </c>
      <c r="I63" s="89">
        <v>0</v>
      </c>
      <c r="J63" s="89">
        <v>0</v>
      </c>
    </row>
    <row r="64" spans="1:10" ht="12" customHeight="1">
      <c r="A64" s="12"/>
      <c r="B64" s="99" t="s">
        <v>235</v>
      </c>
      <c r="C64" s="266" t="s">
        <v>236</v>
      </c>
      <c r="D64" s="13">
        <v>2762</v>
      </c>
      <c r="E64" s="13">
        <v>0</v>
      </c>
      <c r="F64" s="13">
        <v>0</v>
      </c>
      <c r="G64" s="9">
        <f t="shared" si="15"/>
        <v>2762</v>
      </c>
      <c r="H64" s="13">
        <f t="shared" si="16"/>
        <v>2762</v>
      </c>
      <c r="I64" s="89">
        <v>0</v>
      </c>
      <c r="J64" s="89">
        <v>0</v>
      </c>
    </row>
    <row r="65" spans="1:10" ht="13.5" customHeight="1">
      <c r="A65" s="12"/>
      <c r="B65" s="7" t="s">
        <v>263</v>
      </c>
      <c r="C65" s="266" t="s">
        <v>237</v>
      </c>
      <c r="D65" s="13">
        <v>3900</v>
      </c>
      <c r="E65" s="13">
        <v>0</v>
      </c>
      <c r="F65" s="13"/>
      <c r="G65" s="9">
        <f t="shared" si="15"/>
        <v>3900</v>
      </c>
      <c r="H65" s="13">
        <f t="shared" si="16"/>
        <v>3900</v>
      </c>
      <c r="I65" s="89">
        <v>0</v>
      </c>
      <c r="J65" s="89">
        <v>0</v>
      </c>
    </row>
    <row r="66" spans="1:10" ht="12.75" customHeight="1">
      <c r="A66" s="12"/>
      <c r="B66" s="7" t="s">
        <v>229</v>
      </c>
      <c r="C66" s="266" t="s">
        <v>230</v>
      </c>
      <c r="D66" s="13">
        <v>4970</v>
      </c>
      <c r="E66" s="13">
        <v>0</v>
      </c>
      <c r="F66" s="13">
        <v>0</v>
      </c>
      <c r="G66" s="9">
        <f t="shared" si="15"/>
        <v>4970</v>
      </c>
      <c r="H66" s="13">
        <f t="shared" si="16"/>
        <v>4970</v>
      </c>
      <c r="I66" s="89">
        <v>0</v>
      </c>
      <c r="J66" s="89">
        <v>0</v>
      </c>
    </row>
    <row r="67" spans="1:10" ht="13.5" customHeight="1">
      <c r="A67" s="12"/>
      <c r="B67" s="7" t="s">
        <v>264</v>
      </c>
      <c r="C67" s="266" t="s">
        <v>240</v>
      </c>
      <c r="D67" s="13">
        <v>0</v>
      </c>
      <c r="E67" s="13">
        <v>0</v>
      </c>
      <c r="F67" s="13"/>
      <c r="G67" s="9">
        <f t="shared" si="15"/>
        <v>0</v>
      </c>
      <c r="H67" s="13">
        <f t="shared" si="16"/>
        <v>0</v>
      </c>
      <c r="I67" s="89">
        <v>0</v>
      </c>
      <c r="J67" s="89">
        <v>0</v>
      </c>
    </row>
    <row r="68" spans="1:10" ht="13.5" customHeight="1">
      <c r="A68" s="12"/>
      <c r="B68" s="7" t="s">
        <v>290</v>
      </c>
      <c r="C68" s="266" t="s">
        <v>241</v>
      </c>
      <c r="D68" s="13">
        <v>1535</v>
      </c>
      <c r="E68" s="13">
        <v>0</v>
      </c>
      <c r="F68" s="13">
        <v>0</v>
      </c>
      <c r="G68" s="9">
        <f t="shared" si="15"/>
        <v>1535</v>
      </c>
      <c r="H68" s="13">
        <f t="shared" si="16"/>
        <v>1535</v>
      </c>
      <c r="I68" s="89">
        <v>0</v>
      </c>
      <c r="J68" s="89">
        <v>0</v>
      </c>
    </row>
    <row r="69" spans="1:10" ht="13.5" customHeight="1">
      <c r="A69" s="12"/>
      <c r="B69" s="7" t="s">
        <v>265</v>
      </c>
      <c r="C69" s="266" t="s">
        <v>242</v>
      </c>
      <c r="D69" s="13">
        <v>2933</v>
      </c>
      <c r="E69" s="13">
        <v>0</v>
      </c>
      <c r="F69" s="13">
        <v>0</v>
      </c>
      <c r="G69" s="9">
        <f t="shared" si="15"/>
        <v>2933</v>
      </c>
      <c r="H69" s="13">
        <f t="shared" si="16"/>
        <v>2933</v>
      </c>
      <c r="I69" s="89">
        <v>0</v>
      </c>
      <c r="J69" s="89">
        <v>0</v>
      </c>
    </row>
    <row r="70" spans="1:10" ht="14.25" customHeight="1">
      <c r="A70" s="12"/>
      <c r="B70" s="7" t="s">
        <v>266</v>
      </c>
      <c r="C70" s="266" t="s">
        <v>13</v>
      </c>
      <c r="D70" s="13">
        <v>3500</v>
      </c>
      <c r="E70" s="13">
        <v>0</v>
      </c>
      <c r="F70" s="13">
        <v>0</v>
      </c>
      <c r="G70" s="9">
        <f t="shared" si="15"/>
        <v>3500</v>
      </c>
      <c r="H70" s="13">
        <f t="shared" si="16"/>
        <v>3500</v>
      </c>
      <c r="I70" s="89">
        <v>0</v>
      </c>
      <c r="J70" s="89">
        <v>0</v>
      </c>
    </row>
    <row r="71" spans="1:10" ht="15.75" customHeight="1">
      <c r="A71" s="109" t="s">
        <v>267</v>
      </c>
      <c r="B71" s="85"/>
      <c r="C71" s="276" t="s">
        <v>138</v>
      </c>
      <c r="D71" s="65">
        <f>D72+D83+D85+D91+D112+D120+D125</f>
        <v>2342485</v>
      </c>
      <c r="E71" s="65">
        <f aca="true" t="shared" si="17" ref="E71:J71">E72+E83+E85+E91+E112+E120+E125</f>
        <v>99202</v>
      </c>
      <c r="F71" s="65">
        <f t="shared" si="17"/>
        <v>11197</v>
      </c>
      <c r="G71" s="65">
        <f t="shared" si="17"/>
        <v>2430490</v>
      </c>
      <c r="H71" s="65">
        <f t="shared" si="17"/>
        <v>107746</v>
      </c>
      <c r="I71" s="65">
        <f t="shared" si="17"/>
        <v>2318024</v>
      </c>
      <c r="J71" s="65">
        <f t="shared" si="17"/>
        <v>4720</v>
      </c>
    </row>
    <row r="72" spans="1:10" ht="13.5" customHeight="1">
      <c r="A72" s="147" t="s">
        <v>268</v>
      </c>
      <c r="B72" s="136"/>
      <c r="C72" s="405" t="s">
        <v>269</v>
      </c>
      <c r="D72" s="135">
        <f aca="true" t="shared" si="18" ref="D72:J72">D73+D74+D75+D76+D77+D78+D79+D80+D81+D82</f>
        <v>94258</v>
      </c>
      <c r="E72" s="135">
        <f t="shared" si="18"/>
        <v>0</v>
      </c>
      <c r="F72" s="135">
        <f t="shared" si="18"/>
        <v>0</v>
      </c>
      <c r="G72" s="135">
        <f t="shared" si="18"/>
        <v>94258</v>
      </c>
      <c r="H72" s="135">
        <f t="shared" si="18"/>
        <v>94258</v>
      </c>
      <c r="I72" s="135">
        <f t="shared" si="18"/>
        <v>0</v>
      </c>
      <c r="J72" s="135">
        <f t="shared" si="18"/>
        <v>0</v>
      </c>
    </row>
    <row r="73" spans="1:10" s="15" customFormat="1" ht="16.5" customHeight="1">
      <c r="A73" s="101"/>
      <c r="B73" s="90" t="s">
        <v>270</v>
      </c>
      <c r="C73" s="266" t="s">
        <v>449</v>
      </c>
      <c r="D73" s="13">
        <v>10000</v>
      </c>
      <c r="E73" s="13">
        <v>0</v>
      </c>
      <c r="F73" s="13">
        <v>0</v>
      </c>
      <c r="G73" s="9">
        <f aca="true" t="shared" si="19" ref="G73:G82">D73+E73-F73</f>
        <v>10000</v>
      </c>
      <c r="H73" s="13">
        <f aca="true" t="shared" si="20" ref="H73:H82">G73</f>
        <v>10000</v>
      </c>
      <c r="I73" s="89">
        <v>0</v>
      </c>
      <c r="J73" s="89">
        <v>0</v>
      </c>
    </row>
    <row r="74" spans="1:10" ht="14.25" customHeight="1">
      <c r="A74" s="12"/>
      <c r="B74" s="7" t="s">
        <v>231</v>
      </c>
      <c r="C74" s="266" t="s">
        <v>136</v>
      </c>
      <c r="D74" s="13">
        <v>55440</v>
      </c>
      <c r="E74" s="13">
        <v>0</v>
      </c>
      <c r="F74" s="13">
        <v>0</v>
      </c>
      <c r="G74" s="9">
        <f t="shared" si="19"/>
        <v>55440</v>
      </c>
      <c r="H74" s="13">
        <f t="shared" si="20"/>
        <v>55440</v>
      </c>
      <c r="I74" s="89">
        <v>0</v>
      </c>
      <c r="J74" s="89">
        <v>0</v>
      </c>
    </row>
    <row r="75" spans="1:10" ht="14.25" customHeight="1">
      <c r="A75" s="12"/>
      <c r="B75" s="7" t="s">
        <v>233</v>
      </c>
      <c r="C75" s="266" t="s">
        <v>122</v>
      </c>
      <c r="D75" s="13">
        <v>4590</v>
      </c>
      <c r="E75" s="13">
        <v>0</v>
      </c>
      <c r="F75" s="13">
        <v>0</v>
      </c>
      <c r="G75" s="9">
        <f t="shared" si="19"/>
        <v>4590</v>
      </c>
      <c r="H75" s="13">
        <f t="shared" si="20"/>
        <v>4590</v>
      </c>
      <c r="I75" s="89">
        <v>0</v>
      </c>
      <c r="J75" s="89">
        <v>0</v>
      </c>
    </row>
    <row r="76" spans="1:10" ht="14.25" customHeight="1">
      <c r="A76" s="12"/>
      <c r="B76" s="99" t="s">
        <v>137</v>
      </c>
      <c r="C76" s="266" t="s">
        <v>305</v>
      </c>
      <c r="D76" s="13">
        <v>10343</v>
      </c>
      <c r="E76" s="13">
        <v>0</v>
      </c>
      <c r="F76" s="13">
        <v>0</v>
      </c>
      <c r="G76" s="9">
        <f t="shared" si="19"/>
        <v>10343</v>
      </c>
      <c r="H76" s="13">
        <f t="shared" si="20"/>
        <v>10343</v>
      </c>
      <c r="I76" s="89">
        <v>0</v>
      </c>
      <c r="J76" s="89">
        <v>0</v>
      </c>
    </row>
    <row r="77" spans="1:10" ht="13.5" customHeight="1">
      <c r="A77" s="12"/>
      <c r="B77" s="99" t="s">
        <v>235</v>
      </c>
      <c r="C77" s="266" t="s">
        <v>236</v>
      </c>
      <c r="D77" s="13">
        <v>1471</v>
      </c>
      <c r="E77" s="13">
        <v>0</v>
      </c>
      <c r="F77" s="13">
        <v>0</v>
      </c>
      <c r="G77" s="9">
        <f t="shared" si="19"/>
        <v>1471</v>
      </c>
      <c r="H77" s="13">
        <f t="shared" si="20"/>
        <v>1471</v>
      </c>
      <c r="I77" s="89">
        <v>0</v>
      </c>
      <c r="J77" s="89">
        <v>0</v>
      </c>
    </row>
    <row r="78" spans="1:10" ht="13.5" customHeight="1">
      <c r="A78" s="12"/>
      <c r="B78" s="99" t="s">
        <v>443</v>
      </c>
      <c r="C78" s="266" t="s">
        <v>450</v>
      </c>
      <c r="D78" s="13">
        <v>7160</v>
      </c>
      <c r="E78" s="13">
        <v>0</v>
      </c>
      <c r="F78" s="13">
        <v>0</v>
      </c>
      <c r="G78" s="9">
        <f t="shared" si="19"/>
        <v>7160</v>
      </c>
      <c r="H78" s="13">
        <f t="shared" si="20"/>
        <v>7160</v>
      </c>
      <c r="I78" s="89">
        <v>0</v>
      </c>
      <c r="J78" s="89">
        <v>0</v>
      </c>
    </row>
    <row r="79" spans="1:10" ht="12.75" customHeight="1">
      <c r="A79" s="12"/>
      <c r="B79" s="7" t="s">
        <v>263</v>
      </c>
      <c r="C79" s="266" t="s">
        <v>237</v>
      </c>
      <c r="D79" s="13">
        <v>1060</v>
      </c>
      <c r="E79" s="13">
        <v>0</v>
      </c>
      <c r="F79" s="13">
        <v>0</v>
      </c>
      <c r="G79" s="9">
        <f t="shared" si="19"/>
        <v>1060</v>
      </c>
      <c r="H79" s="13">
        <f t="shared" si="20"/>
        <v>1060</v>
      </c>
      <c r="I79" s="89">
        <v>0</v>
      </c>
      <c r="J79" s="89">
        <v>0</v>
      </c>
    </row>
    <row r="80" spans="1:10" ht="15" customHeight="1">
      <c r="A80" s="12"/>
      <c r="B80" s="7" t="s">
        <v>229</v>
      </c>
      <c r="C80" s="266" t="s">
        <v>230</v>
      </c>
      <c r="D80" s="13">
        <v>1438</v>
      </c>
      <c r="E80" s="13">
        <v>0</v>
      </c>
      <c r="F80" s="13">
        <v>0</v>
      </c>
      <c r="G80" s="9">
        <f t="shared" si="19"/>
        <v>1438</v>
      </c>
      <c r="H80" s="13">
        <f t="shared" si="20"/>
        <v>1438</v>
      </c>
      <c r="I80" s="89">
        <v>0</v>
      </c>
      <c r="J80" s="89">
        <v>0</v>
      </c>
    </row>
    <row r="81" spans="1:10" ht="15" customHeight="1">
      <c r="A81" s="12"/>
      <c r="B81" s="7" t="s">
        <v>264</v>
      </c>
      <c r="C81" s="266" t="s">
        <v>240</v>
      </c>
      <c r="D81" s="13">
        <v>900</v>
      </c>
      <c r="E81" s="13">
        <v>0</v>
      </c>
      <c r="F81" s="13">
        <v>0</v>
      </c>
      <c r="G81" s="9">
        <f t="shared" si="19"/>
        <v>900</v>
      </c>
      <c r="H81" s="13">
        <f t="shared" si="20"/>
        <v>900</v>
      </c>
      <c r="I81" s="89">
        <v>0</v>
      </c>
      <c r="J81" s="89">
        <v>0</v>
      </c>
    </row>
    <row r="82" spans="1:10" ht="13.5" customHeight="1">
      <c r="A82" s="12"/>
      <c r="B82" s="7" t="s">
        <v>265</v>
      </c>
      <c r="C82" s="266" t="s">
        <v>242</v>
      </c>
      <c r="D82" s="13">
        <v>1856</v>
      </c>
      <c r="E82" s="13">
        <v>0</v>
      </c>
      <c r="F82" s="13">
        <v>0</v>
      </c>
      <c r="G82" s="9">
        <f t="shared" si="19"/>
        <v>1856</v>
      </c>
      <c r="H82" s="13">
        <f t="shared" si="20"/>
        <v>1856</v>
      </c>
      <c r="I82" s="89">
        <v>0</v>
      </c>
      <c r="J82" s="89">
        <v>0</v>
      </c>
    </row>
    <row r="83" spans="1:10" ht="14.25" customHeight="1">
      <c r="A83" s="147" t="s">
        <v>139</v>
      </c>
      <c r="B83" s="148"/>
      <c r="C83" s="405" t="s">
        <v>311</v>
      </c>
      <c r="D83" s="135">
        <f>D84</f>
        <v>2720</v>
      </c>
      <c r="E83" s="135">
        <f aca="true" t="shared" si="21" ref="E83:J83">E84</f>
        <v>0</v>
      </c>
      <c r="F83" s="135">
        <f t="shared" si="21"/>
        <v>0</v>
      </c>
      <c r="G83" s="135">
        <f t="shared" si="21"/>
        <v>2720</v>
      </c>
      <c r="H83" s="135">
        <f t="shared" si="21"/>
        <v>0</v>
      </c>
      <c r="I83" s="135">
        <f t="shared" si="21"/>
        <v>0</v>
      </c>
      <c r="J83" s="135">
        <f t="shared" si="21"/>
        <v>2720</v>
      </c>
    </row>
    <row r="84" spans="1:10" ht="21" customHeight="1">
      <c r="A84" s="12"/>
      <c r="B84" s="7" t="s">
        <v>140</v>
      </c>
      <c r="C84" s="266" t="s">
        <v>451</v>
      </c>
      <c r="D84" s="13">
        <v>2720</v>
      </c>
      <c r="E84" s="13">
        <v>0</v>
      </c>
      <c r="F84" s="13">
        <v>0</v>
      </c>
      <c r="G84" s="9">
        <f>D84+E84-F84</f>
        <v>2720</v>
      </c>
      <c r="H84" s="13">
        <v>0</v>
      </c>
      <c r="I84" s="89">
        <v>0</v>
      </c>
      <c r="J84" s="89">
        <f>G84</f>
        <v>2720</v>
      </c>
    </row>
    <row r="85" spans="1:10" ht="12.75" customHeight="1">
      <c r="A85" s="147" t="s">
        <v>141</v>
      </c>
      <c r="B85" s="136"/>
      <c r="C85" s="405" t="s">
        <v>142</v>
      </c>
      <c r="D85" s="135">
        <f aca="true" t="shared" si="22" ref="D85:J85">D86+D87+D88+D89+D90</f>
        <v>89528</v>
      </c>
      <c r="E85" s="135">
        <f t="shared" si="22"/>
        <v>0</v>
      </c>
      <c r="F85" s="135">
        <f t="shared" si="22"/>
        <v>0</v>
      </c>
      <c r="G85" s="135">
        <f t="shared" si="22"/>
        <v>89528</v>
      </c>
      <c r="H85" s="135">
        <f t="shared" si="22"/>
        <v>0</v>
      </c>
      <c r="I85" s="135">
        <f t="shared" si="22"/>
        <v>89528</v>
      </c>
      <c r="J85" s="135">
        <f t="shared" si="22"/>
        <v>0</v>
      </c>
    </row>
    <row r="86" spans="1:10" ht="14.25" customHeight="1">
      <c r="A86" s="12"/>
      <c r="B86" s="7" t="s">
        <v>273</v>
      </c>
      <c r="C86" s="266" t="s">
        <v>126</v>
      </c>
      <c r="D86" s="13">
        <v>63328</v>
      </c>
      <c r="E86" s="13">
        <v>0</v>
      </c>
      <c r="F86" s="13">
        <v>0</v>
      </c>
      <c r="G86" s="9">
        <f>D86+E86-F86</f>
        <v>63328</v>
      </c>
      <c r="H86" s="13">
        <v>0</v>
      </c>
      <c r="I86" s="89">
        <f>G86</f>
        <v>63328</v>
      </c>
      <c r="J86" s="89">
        <v>0</v>
      </c>
    </row>
    <row r="87" spans="1:10" ht="14.25" customHeight="1">
      <c r="A87" s="12"/>
      <c r="B87" s="7" t="s">
        <v>263</v>
      </c>
      <c r="C87" s="266" t="s">
        <v>237</v>
      </c>
      <c r="D87" s="13">
        <v>15000</v>
      </c>
      <c r="E87" s="13">
        <v>0</v>
      </c>
      <c r="F87" s="13">
        <v>0</v>
      </c>
      <c r="G87" s="9">
        <f>D87+E87-F87</f>
        <v>15000</v>
      </c>
      <c r="H87" s="13">
        <v>0</v>
      </c>
      <c r="I87" s="89">
        <f>G87</f>
        <v>15000</v>
      </c>
      <c r="J87" s="89">
        <v>0</v>
      </c>
    </row>
    <row r="88" spans="1:10" ht="13.5" customHeight="1">
      <c r="A88" s="12"/>
      <c r="B88" s="7" t="s">
        <v>229</v>
      </c>
      <c r="C88" s="266" t="s">
        <v>230</v>
      </c>
      <c r="D88" s="13">
        <v>10200</v>
      </c>
      <c r="E88" s="13">
        <v>0</v>
      </c>
      <c r="F88" s="13">
        <v>0</v>
      </c>
      <c r="G88" s="9">
        <f>D88+E88-F88</f>
        <v>10200</v>
      </c>
      <c r="H88" s="13">
        <v>0</v>
      </c>
      <c r="I88" s="89">
        <f>G88</f>
        <v>10200</v>
      </c>
      <c r="J88" s="89">
        <v>0</v>
      </c>
    </row>
    <row r="89" spans="1:10" ht="14.25" customHeight="1">
      <c r="A89" s="12"/>
      <c r="B89" s="7" t="s">
        <v>264</v>
      </c>
      <c r="C89" s="266" t="s">
        <v>240</v>
      </c>
      <c r="D89" s="13">
        <v>0</v>
      </c>
      <c r="E89" s="13">
        <v>0</v>
      </c>
      <c r="F89" s="13">
        <v>0</v>
      </c>
      <c r="G89" s="9">
        <f>D89+E89-F89</f>
        <v>0</v>
      </c>
      <c r="H89" s="13">
        <v>0</v>
      </c>
      <c r="I89" s="89">
        <f>G89</f>
        <v>0</v>
      </c>
      <c r="J89" s="89">
        <v>0</v>
      </c>
    </row>
    <row r="90" spans="1:10" ht="13.5" customHeight="1">
      <c r="A90" s="12"/>
      <c r="B90" s="7" t="s">
        <v>402</v>
      </c>
      <c r="C90" s="266" t="s">
        <v>403</v>
      </c>
      <c r="D90" s="13">
        <v>1000</v>
      </c>
      <c r="E90" s="13">
        <v>0</v>
      </c>
      <c r="F90" s="13">
        <v>0</v>
      </c>
      <c r="G90" s="9">
        <f>D90+E90-F90</f>
        <v>1000</v>
      </c>
      <c r="H90" s="13">
        <v>0</v>
      </c>
      <c r="I90" s="89">
        <f>G90</f>
        <v>1000</v>
      </c>
      <c r="J90" s="89">
        <v>0</v>
      </c>
    </row>
    <row r="91" spans="1:10" ht="14.25" customHeight="1">
      <c r="A91" s="147" t="s">
        <v>143</v>
      </c>
      <c r="B91" s="136"/>
      <c r="C91" s="405" t="s">
        <v>144</v>
      </c>
      <c r="D91" s="135">
        <f aca="true" t="shared" si="23" ref="D91:J91">D92+D93+D94+D95+D96+D97+D98+D99+D100+D101+D102+D103+D104+D105+D106+D107+D108+D109+D110+D111</f>
        <v>2116566</v>
      </c>
      <c r="E91" s="135">
        <f t="shared" si="23"/>
        <v>99202</v>
      </c>
      <c r="F91" s="135">
        <f t="shared" si="23"/>
        <v>11197</v>
      </c>
      <c r="G91" s="135">
        <f t="shared" si="23"/>
        <v>2204571</v>
      </c>
      <c r="H91" s="135">
        <f t="shared" si="23"/>
        <v>0</v>
      </c>
      <c r="I91" s="135">
        <f t="shared" si="23"/>
        <v>2204571</v>
      </c>
      <c r="J91" s="135">
        <f t="shared" si="23"/>
        <v>0</v>
      </c>
    </row>
    <row r="92" spans="1:10" s="15" customFormat="1" ht="12.75" customHeight="1">
      <c r="A92" s="101"/>
      <c r="B92" s="90" t="s">
        <v>276</v>
      </c>
      <c r="C92" s="266" t="s">
        <v>145</v>
      </c>
      <c r="D92" s="13">
        <v>300</v>
      </c>
      <c r="E92" s="13">
        <v>0</v>
      </c>
      <c r="F92" s="13">
        <v>0</v>
      </c>
      <c r="G92" s="9">
        <f aca="true" t="shared" si="24" ref="G92:G109">D92+E92-F92</f>
        <v>300</v>
      </c>
      <c r="H92" s="13">
        <v>0</v>
      </c>
      <c r="I92" s="89">
        <f aca="true" t="shared" si="25" ref="I92:I109">G92</f>
        <v>300</v>
      </c>
      <c r="J92" s="89">
        <v>0</v>
      </c>
    </row>
    <row r="93" spans="1:10" ht="12.75" customHeight="1">
      <c r="A93" s="101"/>
      <c r="B93" s="90" t="s">
        <v>231</v>
      </c>
      <c r="C93" s="266" t="s">
        <v>136</v>
      </c>
      <c r="D93" s="13">
        <v>1198098</v>
      </c>
      <c r="E93" s="13">
        <v>0</v>
      </c>
      <c r="F93" s="13">
        <v>0</v>
      </c>
      <c r="G93" s="9">
        <f t="shared" si="24"/>
        <v>1198098</v>
      </c>
      <c r="H93" s="13">
        <v>0</v>
      </c>
      <c r="I93" s="89">
        <f t="shared" si="25"/>
        <v>1198098</v>
      </c>
      <c r="J93" s="89">
        <v>0</v>
      </c>
    </row>
    <row r="94" spans="1:10" ht="12.75" customHeight="1">
      <c r="A94" s="101"/>
      <c r="B94" s="90" t="s">
        <v>233</v>
      </c>
      <c r="C94" s="266" t="s">
        <v>122</v>
      </c>
      <c r="D94" s="13">
        <v>83385</v>
      </c>
      <c r="E94" s="13">
        <v>0</v>
      </c>
      <c r="F94" s="13">
        <v>0</v>
      </c>
      <c r="G94" s="9">
        <f t="shared" si="24"/>
        <v>83385</v>
      </c>
      <c r="H94" s="13">
        <v>0</v>
      </c>
      <c r="I94" s="89">
        <f t="shared" si="25"/>
        <v>83385</v>
      </c>
      <c r="J94" s="89">
        <v>0</v>
      </c>
    </row>
    <row r="95" spans="1:10" ht="12.75" customHeight="1">
      <c r="A95" s="101"/>
      <c r="B95" s="102" t="s">
        <v>137</v>
      </c>
      <c r="C95" s="266" t="s">
        <v>129</v>
      </c>
      <c r="D95" s="13">
        <v>202570</v>
      </c>
      <c r="E95" s="13">
        <v>0</v>
      </c>
      <c r="F95" s="13">
        <v>263</v>
      </c>
      <c r="G95" s="9">
        <f t="shared" si="24"/>
        <v>202307</v>
      </c>
      <c r="H95" s="13">
        <v>0</v>
      </c>
      <c r="I95" s="89">
        <f t="shared" si="25"/>
        <v>202307</v>
      </c>
      <c r="J95" s="89">
        <v>0</v>
      </c>
    </row>
    <row r="96" spans="1:10" ht="11.25" customHeight="1">
      <c r="A96" s="101"/>
      <c r="B96" s="102" t="s">
        <v>235</v>
      </c>
      <c r="C96" s="266" t="s">
        <v>236</v>
      </c>
      <c r="D96" s="13">
        <v>31610</v>
      </c>
      <c r="E96" s="13">
        <v>263</v>
      </c>
      <c r="F96" s="13">
        <v>0</v>
      </c>
      <c r="G96" s="9">
        <f t="shared" si="24"/>
        <v>31873</v>
      </c>
      <c r="H96" s="13">
        <v>0</v>
      </c>
      <c r="I96" s="89">
        <f t="shared" si="25"/>
        <v>31873</v>
      </c>
      <c r="J96" s="89">
        <v>0</v>
      </c>
    </row>
    <row r="97" spans="1:10" ht="12.75" customHeight="1">
      <c r="A97" s="101"/>
      <c r="B97" s="102" t="s">
        <v>443</v>
      </c>
      <c r="C97" s="266" t="s">
        <v>450</v>
      </c>
      <c r="D97" s="13">
        <v>3950</v>
      </c>
      <c r="E97" s="13">
        <v>0</v>
      </c>
      <c r="F97" s="13">
        <v>0</v>
      </c>
      <c r="G97" s="9">
        <f t="shared" si="24"/>
        <v>3950</v>
      </c>
      <c r="H97" s="13">
        <v>0</v>
      </c>
      <c r="I97" s="89">
        <f t="shared" si="25"/>
        <v>3950</v>
      </c>
      <c r="J97" s="89">
        <v>0</v>
      </c>
    </row>
    <row r="98" spans="1:10" ht="12" customHeight="1">
      <c r="A98" s="101"/>
      <c r="B98" s="90" t="s">
        <v>263</v>
      </c>
      <c r="C98" s="266" t="s">
        <v>237</v>
      </c>
      <c r="D98" s="13">
        <v>78096</v>
      </c>
      <c r="E98" s="13">
        <v>17750</v>
      </c>
      <c r="F98" s="13">
        <v>0</v>
      </c>
      <c r="G98" s="9">
        <f t="shared" si="24"/>
        <v>95846</v>
      </c>
      <c r="H98" s="13">
        <v>0</v>
      </c>
      <c r="I98" s="89">
        <f t="shared" si="25"/>
        <v>95846</v>
      </c>
      <c r="J98" s="89">
        <v>0</v>
      </c>
    </row>
    <row r="99" spans="1:10" ht="12.75" customHeight="1">
      <c r="A99" s="101"/>
      <c r="B99" s="90" t="s">
        <v>248</v>
      </c>
      <c r="C99" s="266" t="s">
        <v>238</v>
      </c>
      <c r="D99" s="13">
        <v>61000</v>
      </c>
      <c r="E99" s="13">
        <v>0</v>
      </c>
      <c r="F99" s="13">
        <v>0</v>
      </c>
      <c r="G99" s="9">
        <f t="shared" si="24"/>
        <v>61000</v>
      </c>
      <c r="H99" s="13">
        <v>0</v>
      </c>
      <c r="I99" s="89">
        <f t="shared" si="25"/>
        <v>61000</v>
      </c>
      <c r="J99" s="89">
        <v>0</v>
      </c>
    </row>
    <row r="100" spans="1:10" ht="12.75" customHeight="1">
      <c r="A100" s="101"/>
      <c r="B100" s="90" t="s">
        <v>284</v>
      </c>
      <c r="C100" s="266" t="s">
        <v>239</v>
      </c>
      <c r="D100" s="13">
        <v>0</v>
      </c>
      <c r="E100" s="13">
        <v>30000</v>
      </c>
      <c r="F100" s="13">
        <v>0</v>
      </c>
      <c r="G100" s="9">
        <f t="shared" si="24"/>
        <v>30000</v>
      </c>
      <c r="H100" s="13">
        <v>0</v>
      </c>
      <c r="I100" s="89">
        <f t="shared" si="25"/>
        <v>30000</v>
      </c>
      <c r="J100" s="89">
        <v>0</v>
      </c>
    </row>
    <row r="101" spans="1:10" ht="13.5" customHeight="1">
      <c r="A101" s="101"/>
      <c r="B101" s="90" t="s">
        <v>229</v>
      </c>
      <c r="C101" s="266" t="s">
        <v>230</v>
      </c>
      <c r="D101" s="13">
        <v>380891</v>
      </c>
      <c r="E101" s="13">
        <v>49109</v>
      </c>
      <c r="F101" s="13">
        <v>0</v>
      </c>
      <c r="G101" s="9">
        <f t="shared" si="24"/>
        <v>430000</v>
      </c>
      <c r="H101" s="13">
        <v>0</v>
      </c>
      <c r="I101" s="89">
        <f t="shared" si="25"/>
        <v>430000</v>
      </c>
      <c r="J101" s="89">
        <v>0</v>
      </c>
    </row>
    <row r="102" spans="1:10" ht="14.25" customHeight="1">
      <c r="A102" s="101"/>
      <c r="B102" s="90" t="s">
        <v>445</v>
      </c>
      <c r="C102" s="266" t="s">
        <v>452</v>
      </c>
      <c r="D102" s="13">
        <v>3600</v>
      </c>
      <c r="E102" s="13">
        <v>0</v>
      </c>
      <c r="F102" s="13"/>
      <c r="G102" s="9">
        <f>D102+E102-F102</f>
        <v>3600</v>
      </c>
      <c r="H102" s="13">
        <v>0</v>
      </c>
      <c r="I102" s="89">
        <f>G102</f>
        <v>3600</v>
      </c>
      <c r="J102" s="89">
        <v>0</v>
      </c>
    </row>
    <row r="103" spans="1:10" ht="14.25" customHeight="1">
      <c r="A103" s="101"/>
      <c r="B103" s="90" t="s">
        <v>264</v>
      </c>
      <c r="C103" s="266" t="s">
        <v>240</v>
      </c>
      <c r="D103" s="13">
        <v>8850</v>
      </c>
      <c r="E103" s="13">
        <v>1150</v>
      </c>
      <c r="F103" s="13">
        <v>0</v>
      </c>
      <c r="G103" s="9">
        <f t="shared" si="24"/>
        <v>10000</v>
      </c>
      <c r="H103" s="13">
        <v>0</v>
      </c>
      <c r="I103" s="89">
        <f t="shared" si="25"/>
        <v>10000</v>
      </c>
      <c r="J103" s="89">
        <v>0</v>
      </c>
    </row>
    <row r="104" spans="1:10" ht="14.25" customHeight="1">
      <c r="A104" s="101"/>
      <c r="B104" s="90" t="s">
        <v>402</v>
      </c>
      <c r="C104" s="266" t="s">
        <v>403</v>
      </c>
      <c r="D104" s="13">
        <v>3000</v>
      </c>
      <c r="E104" s="13">
        <v>0</v>
      </c>
      <c r="F104" s="13">
        <v>0</v>
      </c>
      <c r="G104" s="9">
        <f>D104+E104-F104</f>
        <v>3000</v>
      </c>
      <c r="H104" s="13">
        <v>0</v>
      </c>
      <c r="I104" s="89">
        <f>G104</f>
        <v>3000</v>
      </c>
      <c r="J104" s="89">
        <v>0</v>
      </c>
    </row>
    <row r="105" spans="1:10" ht="15" customHeight="1">
      <c r="A105" s="101"/>
      <c r="B105" s="90" t="s">
        <v>290</v>
      </c>
      <c r="C105" s="266" t="s">
        <v>241</v>
      </c>
      <c r="D105" s="13">
        <v>587</v>
      </c>
      <c r="E105" s="13">
        <v>0</v>
      </c>
      <c r="F105" s="13">
        <v>0</v>
      </c>
      <c r="G105" s="9">
        <f t="shared" si="24"/>
        <v>587</v>
      </c>
      <c r="H105" s="13">
        <v>0</v>
      </c>
      <c r="I105" s="89">
        <f t="shared" si="25"/>
        <v>587</v>
      </c>
      <c r="J105" s="89">
        <v>0</v>
      </c>
    </row>
    <row r="106" spans="1:10" ht="12" customHeight="1">
      <c r="A106" s="101"/>
      <c r="B106" s="90" t="s">
        <v>265</v>
      </c>
      <c r="C106" s="266" t="s">
        <v>242</v>
      </c>
      <c r="D106" s="13">
        <v>34898</v>
      </c>
      <c r="E106" s="13">
        <v>930</v>
      </c>
      <c r="F106" s="13">
        <v>0</v>
      </c>
      <c r="G106" s="9">
        <f t="shared" si="24"/>
        <v>35828</v>
      </c>
      <c r="H106" s="13">
        <v>0</v>
      </c>
      <c r="I106" s="89">
        <f t="shared" si="25"/>
        <v>35828</v>
      </c>
      <c r="J106" s="89">
        <v>0</v>
      </c>
    </row>
    <row r="107" spans="1:10" ht="12.75" customHeight="1">
      <c r="A107" s="94"/>
      <c r="B107" s="102" t="s">
        <v>249</v>
      </c>
      <c r="C107" s="266" t="s">
        <v>250</v>
      </c>
      <c r="D107" s="13">
        <v>181</v>
      </c>
      <c r="E107" s="13">
        <v>0</v>
      </c>
      <c r="F107" s="13">
        <v>0</v>
      </c>
      <c r="G107" s="9">
        <f t="shared" si="24"/>
        <v>181</v>
      </c>
      <c r="H107" s="13">
        <v>0</v>
      </c>
      <c r="I107" s="89">
        <f t="shared" si="25"/>
        <v>181</v>
      </c>
      <c r="J107" s="89">
        <v>0</v>
      </c>
    </row>
    <row r="108" spans="1:10" ht="12" customHeight="1">
      <c r="A108" s="94"/>
      <c r="B108" s="102" t="s">
        <v>146</v>
      </c>
      <c r="C108" s="266" t="s">
        <v>392</v>
      </c>
      <c r="D108" s="13">
        <v>550</v>
      </c>
      <c r="E108" s="13">
        <v>0</v>
      </c>
      <c r="F108" s="13">
        <v>0</v>
      </c>
      <c r="G108" s="9">
        <f t="shared" si="24"/>
        <v>550</v>
      </c>
      <c r="H108" s="13">
        <v>0</v>
      </c>
      <c r="I108" s="89">
        <f t="shared" si="25"/>
        <v>550</v>
      </c>
      <c r="J108" s="89">
        <v>0</v>
      </c>
    </row>
    <row r="109" spans="1:10" ht="12.75" customHeight="1">
      <c r="A109" s="101"/>
      <c r="B109" s="90" t="s">
        <v>512</v>
      </c>
      <c r="C109" s="266" t="s">
        <v>417</v>
      </c>
      <c r="D109" s="13">
        <v>0</v>
      </c>
      <c r="E109" s="13">
        <v>0</v>
      </c>
      <c r="F109" s="13">
        <v>0</v>
      </c>
      <c r="G109" s="9">
        <f t="shared" si="24"/>
        <v>0</v>
      </c>
      <c r="H109" s="13">
        <v>0</v>
      </c>
      <c r="I109" s="89">
        <f t="shared" si="25"/>
        <v>0</v>
      </c>
      <c r="J109" s="89">
        <v>0</v>
      </c>
    </row>
    <row r="110" spans="1:10" ht="12.75" customHeight="1">
      <c r="A110" s="101"/>
      <c r="B110" s="90" t="s">
        <v>393</v>
      </c>
      <c r="C110" s="266" t="s">
        <v>394</v>
      </c>
      <c r="D110" s="13">
        <v>0</v>
      </c>
      <c r="E110" s="13">
        <v>0</v>
      </c>
      <c r="F110" s="13">
        <v>0</v>
      </c>
      <c r="G110" s="9">
        <f>D110+E110-F110</f>
        <v>0</v>
      </c>
      <c r="H110" s="13">
        <v>0</v>
      </c>
      <c r="I110" s="89">
        <f>G110</f>
        <v>0</v>
      </c>
      <c r="J110" s="89">
        <v>0</v>
      </c>
    </row>
    <row r="111" spans="1:10" ht="12.75" customHeight="1">
      <c r="A111" s="101"/>
      <c r="B111" s="90" t="s">
        <v>266</v>
      </c>
      <c r="C111" s="266" t="s">
        <v>13</v>
      </c>
      <c r="D111" s="13">
        <v>25000</v>
      </c>
      <c r="E111" s="13">
        <v>0</v>
      </c>
      <c r="F111" s="13">
        <v>10934</v>
      </c>
      <c r="G111" s="9">
        <f>D111+E111-F111</f>
        <v>14066</v>
      </c>
      <c r="H111" s="13">
        <v>0</v>
      </c>
      <c r="I111" s="89">
        <f>G111</f>
        <v>14066</v>
      </c>
      <c r="J111" s="89">
        <v>0</v>
      </c>
    </row>
    <row r="112" spans="1:10" ht="15.75" customHeight="1">
      <c r="A112" s="147" t="s">
        <v>271</v>
      </c>
      <c r="B112" s="136"/>
      <c r="C112" s="405" t="s">
        <v>272</v>
      </c>
      <c r="D112" s="135">
        <f aca="true" t="shared" si="26" ref="D112:J112">D113+D114+D115+D116+D117+D118+D119</f>
        <v>13488</v>
      </c>
      <c r="E112" s="135">
        <f t="shared" si="26"/>
        <v>0</v>
      </c>
      <c r="F112" s="135">
        <f t="shared" si="26"/>
        <v>0</v>
      </c>
      <c r="G112" s="135">
        <f t="shared" si="26"/>
        <v>13488</v>
      </c>
      <c r="H112" s="135">
        <f t="shared" si="26"/>
        <v>13488</v>
      </c>
      <c r="I112" s="135">
        <f t="shared" si="26"/>
        <v>0</v>
      </c>
      <c r="J112" s="135">
        <f t="shared" si="26"/>
        <v>0</v>
      </c>
    </row>
    <row r="113" spans="1:10" ht="16.5" customHeight="1">
      <c r="A113" s="94"/>
      <c r="B113" s="90" t="s">
        <v>273</v>
      </c>
      <c r="C113" s="266" t="s">
        <v>126</v>
      </c>
      <c r="D113" s="13">
        <v>7120</v>
      </c>
      <c r="E113" s="13">
        <v>0</v>
      </c>
      <c r="F113" s="13">
        <v>0</v>
      </c>
      <c r="G113" s="9">
        <f aca="true" t="shared" si="27" ref="G113:G119">D113+E113-F113</f>
        <v>7120</v>
      </c>
      <c r="H113" s="13">
        <f aca="true" t="shared" si="28" ref="H113:H119">G113</f>
        <v>7120</v>
      </c>
      <c r="I113" s="87">
        <f aca="true" t="shared" si="29" ref="I113:I119">G113-H113</f>
        <v>0</v>
      </c>
      <c r="J113" s="87">
        <v>0</v>
      </c>
    </row>
    <row r="114" spans="1:10" ht="12" customHeight="1">
      <c r="A114" s="101"/>
      <c r="B114" s="90" t="s">
        <v>234</v>
      </c>
      <c r="C114" s="266" t="s">
        <v>262</v>
      </c>
      <c r="D114" s="13">
        <v>560</v>
      </c>
      <c r="E114" s="13">
        <v>0</v>
      </c>
      <c r="F114" s="13">
        <v>0</v>
      </c>
      <c r="G114" s="9">
        <f t="shared" si="27"/>
        <v>560</v>
      </c>
      <c r="H114" s="13">
        <f t="shared" si="28"/>
        <v>560</v>
      </c>
      <c r="I114" s="87">
        <f t="shared" si="29"/>
        <v>0</v>
      </c>
      <c r="J114" s="89">
        <v>0</v>
      </c>
    </row>
    <row r="115" spans="1:10" ht="12" customHeight="1">
      <c r="A115" s="101"/>
      <c r="B115" s="90" t="s">
        <v>235</v>
      </c>
      <c r="C115" s="266" t="s">
        <v>236</v>
      </c>
      <c r="D115" s="13">
        <v>80</v>
      </c>
      <c r="E115" s="13">
        <v>0</v>
      </c>
      <c r="F115" s="13">
        <v>0</v>
      </c>
      <c r="G115" s="9">
        <f t="shared" si="27"/>
        <v>80</v>
      </c>
      <c r="H115" s="13">
        <f t="shared" si="28"/>
        <v>80</v>
      </c>
      <c r="I115" s="87">
        <f t="shared" si="29"/>
        <v>0</v>
      </c>
      <c r="J115" s="89">
        <v>0</v>
      </c>
    </row>
    <row r="116" spans="1:10" ht="12" customHeight="1">
      <c r="A116" s="101"/>
      <c r="B116" s="90" t="s">
        <v>443</v>
      </c>
      <c r="C116" s="266" t="s">
        <v>450</v>
      </c>
      <c r="D116" s="13">
        <v>4150</v>
      </c>
      <c r="E116" s="13">
        <v>0</v>
      </c>
      <c r="F116" s="13">
        <v>0</v>
      </c>
      <c r="G116" s="9">
        <f t="shared" si="27"/>
        <v>4150</v>
      </c>
      <c r="H116" s="13">
        <f t="shared" si="28"/>
        <v>4150</v>
      </c>
      <c r="I116" s="87">
        <f t="shared" si="29"/>
        <v>0</v>
      </c>
      <c r="J116" s="89">
        <v>0</v>
      </c>
    </row>
    <row r="117" spans="1:10" ht="13.5" customHeight="1">
      <c r="A117" s="101"/>
      <c r="B117" s="90" t="s">
        <v>263</v>
      </c>
      <c r="C117" s="266" t="s">
        <v>237</v>
      </c>
      <c r="D117" s="13">
        <v>878</v>
      </c>
      <c r="E117" s="13">
        <v>0</v>
      </c>
      <c r="F117" s="13">
        <v>0</v>
      </c>
      <c r="G117" s="9">
        <f t="shared" si="27"/>
        <v>878</v>
      </c>
      <c r="H117" s="13">
        <f t="shared" si="28"/>
        <v>878</v>
      </c>
      <c r="I117" s="87">
        <f t="shared" si="29"/>
        <v>0</v>
      </c>
      <c r="J117" s="89">
        <v>0</v>
      </c>
    </row>
    <row r="118" spans="1:10" ht="13.5" customHeight="1">
      <c r="A118" s="101"/>
      <c r="B118" s="90" t="s">
        <v>229</v>
      </c>
      <c r="C118" s="266" t="s">
        <v>230</v>
      </c>
      <c r="D118" s="13">
        <v>458</v>
      </c>
      <c r="E118" s="13">
        <v>0</v>
      </c>
      <c r="F118" s="13">
        <v>0</v>
      </c>
      <c r="G118" s="9">
        <f t="shared" si="27"/>
        <v>458</v>
      </c>
      <c r="H118" s="13">
        <f t="shared" si="28"/>
        <v>458</v>
      </c>
      <c r="I118" s="87">
        <f t="shared" si="29"/>
        <v>0</v>
      </c>
      <c r="J118" s="89">
        <v>0</v>
      </c>
    </row>
    <row r="119" spans="1:10" ht="12.75" customHeight="1">
      <c r="A119" s="101"/>
      <c r="B119" s="90" t="s">
        <v>264</v>
      </c>
      <c r="C119" s="266" t="s">
        <v>240</v>
      </c>
      <c r="D119" s="13">
        <v>242</v>
      </c>
      <c r="E119" s="13">
        <v>0</v>
      </c>
      <c r="F119" s="13">
        <v>0</v>
      </c>
      <c r="G119" s="9">
        <f t="shared" si="27"/>
        <v>242</v>
      </c>
      <c r="H119" s="13">
        <f t="shared" si="28"/>
        <v>242</v>
      </c>
      <c r="I119" s="87">
        <f t="shared" si="29"/>
        <v>0</v>
      </c>
      <c r="J119" s="89">
        <v>0</v>
      </c>
    </row>
    <row r="120" spans="1:10" ht="23.25" customHeight="1">
      <c r="A120" s="147" t="s">
        <v>531</v>
      </c>
      <c r="B120" s="184"/>
      <c r="C120" s="405" t="s">
        <v>532</v>
      </c>
      <c r="D120" s="135">
        <f>D121+D122+D123+D124</f>
        <v>12550</v>
      </c>
      <c r="E120" s="135">
        <f aca="true" t="shared" si="30" ref="E120:J120">E121+E122+E123+E124</f>
        <v>0</v>
      </c>
      <c r="F120" s="135">
        <f t="shared" si="30"/>
        <v>0</v>
      </c>
      <c r="G120" s="135">
        <f>G121+G122+G123+G124</f>
        <v>12550</v>
      </c>
      <c r="H120" s="135">
        <f t="shared" si="30"/>
        <v>0</v>
      </c>
      <c r="I120" s="135">
        <f t="shared" si="30"/>
        <v>10550</v>
      </c>
      <c r="J120" s="135">
        <f t="shared" si="30"/>
        <v>2000</v>
      </c>
    </row>
    <row r="121" spans="1:10" ht="11.25" customHeight="1">
      <c r="A121" s="177"/>
      <c r="B121" s="172" t="s">
        <v>270</v>
      </c>
      <c r="C121" s="266" t="s">
        <v>449</v>
      </c>
      <c r="D121" s="173">
        <v>2000</v>
      </c>
      <c r="E121" s="173">
        <v>0</v>
      </c>
      <c r="F121" s="173"/>
      <c r="G121" s="9">
        <f>D121+E121-F121</f>
        <v>2000</v>
      </c>
      <c r="H121" s="173">
        <v>0</v>
      </c>
      <c r="I121" s="89">
        <v>0</v>
      </c>
      <c r="J121" s="171">
        <f>G121</f>
        <v>2000</v>
      </c>
    </row>
    <row r="122" spans="1:10" ht="13.5" customHeight="1">
      <c r="A122" s="101"/>
      <c r="B122" s="90" t="s">
        <v>443</v>
      </c>
      <c r="C122" s="266" t="s">
        <v>450</v>
      </c>
      <c r="D122" s="173">
        <v>1850</v>
      </c>
      <c r="E122" s="13">
        <v>0</v>
      </c>
      <c r="F122" s="13">
        <v>0</v>
      </c>
      <c r="G122" s="9">
        <f>D122+E122-F122</f>
        <v>1850</v>
      </c>
      <c r="H122" s="13">
        <v>0</v>
      </c>
      <c r="I122" s="89">
        <f>G122</f>
        <v>1850</v>
      </c>
      <c r="J122" s="89">
        <v>0</v>
      </c>
    </row>
    <row r="123" spans="1:10" ht="12.75" customHeight="1">
      <c r="A123" s="101"/>
      <c r="B123" s="90" t="s">
        <v>263</v>
      </c>
      <c r="C123" s="266" t="s">
        <v>237</v>
      </c>
      <c r="D123" s="173">
        <v>4000</v>
      </c>
      <c r="E123" s="13">
        <v>0</v>
      </c>
      <c r="F123" s="13">
        <v>0</v>
      </c>
      <c r="G123" s="9">
        <f>D123+E123-F123</f>
        <v>4000</v>
      </c>
      <c r="H123" s="13">
        <v>0</v>
      </c>
      <c r="I123" s="89">
        <f>G123</f>
        <v>4000</v>
      </c>
      <c r="J123" s="89">
        <v>0</v>
      </c>
    </row>
    <row r="124" spans="1:10" ht="12.75" customHeight="1">
      <c r="A124" s="101"/>
      <c r="B124" s="90" t="s">
        <v>229</v>
      </c>
      <c r="C124" s="266" t="s">
        <v>230</v>
      </c>
      <c r="D124" s="173">
        <v>4700</v>
      </c>
      <c r="E124" s="13">
        <v>0</v>
      </c>
      <c r="F124" s="13">
        <v>0</v>
      </c>
      <c r="G124" s="9">
        <f>D124+E124-F124</f>
        <v>4700</v>
      </c>
      <c r="H124" s="13">
        <v>0</v>
      </c>
      <c r="I124" s="89">
        <f>G124</f>
        <v>4700</v>
      </c>
      <c r="J124" s="89">
        <v>0</v>
      </c>
    </row>
    <row r="125" spans="1:10" ht="15.75" customHeight="1">
      <c r="A125" s="147" t="s">
        <v>54</v>
      </c>
      <c r="B125" s="136"/>
      <c r="C125" s="405" t="s">
        <v>312</v>
      </c>
      <c r="D125" s="135">
        <f aca="true" t="shared" si="31" ref="D125:J125">D126+D127+D128+D129</f>
        <v>13375</v>
      </c>
      <c r="E125" s="135">
        <f t="shared" si="31"/>
        <v>0</v>
      </c>
      <c r="F125" s="135">
        <f t="shared" si="31"/>
        <v>0</v>
      </c>
      <c r="G125" s="135">
        <f t="shared" si="31"/>
        <v>13375</v>
      </c>
      <c r="H125" s="135">
        <f t="shared" si="31"/>
        <v>0</v>
      </c>
      <c r="I125" s="134">
        <f>I126+I127+I128+I129</f>
        <v>13375</v>
      </c>
      <c r="J125" s="135">
        <f t="shared" si="31"/>
        <v>0</v>
      </c>
    </row>
    <row r="126" spans="1:10" ht="13.5" customHeight="1">
      <c r="A126" s="177"/>
      <c r="B126" s="172" t="s">
        <v>443</v>
      </c>
      <c r="C126" s="434" t="s">
        <v>450</v>
      </c>
      <c r="D126" s="173">
        <v>980</v>
      </c>
      <c r="E126" s="173">
        <v>0</v>
      </c>
      <c r="F126" s="173">
        <v>0</v>
      </c>
      <c r="G126" s="9">
        <f>D126+E126-F126</f>
        <v>980</v>
      </c>
      <c r="H126" s="113">
        <v>0</v>
      </c>
      <c r="I126" s="89">
        <f>G126</f>
        <v>980</v>
      </c>
      <c r="J126" s="113">
        <v>0</v>
      </c>
    </row>
    <row r="127" spans="1:10" s="163" customFormat="1" ht="13.5" customHeight="1">
      <c r="A127" s="151"/>
      <c r="B127" s="162" t="s">
        <v>263</v>
      </c>
      <c r="C127" s="469" t="s">
        <v>237</v>
      </c>
      <c r="D127" s="113">
        <v>2000</v>
      </c>
      <c r="E127" s="113">
        <v>0</v>
      </c>
      <c r="F127" s="113">
        <v>0</v>
      </c>
      <c r="G127" s="9">
        <f>D127+E127-F127</f>
        <v>2000</v>
      </c>
      <c r="H127" s="113">
        <v>0</v>
      </c>
      <c r="I127" s="89">
        <f>G127</f>
        <v>2000</v>
      </c>
      <c r="J127" s="113">
        <v>0</v>
      </c>
    </row>
    <row r="128" spans="1:10" ht="14.25" customHeight="1">
      <c r="A128" s="101"/>
      <c r="B128" s="90" t="s">
        <v>229</v>
      </c>
      <c r="C128" s="266" t="s">
        <v>230</v>
      </c>
      <c r="D128" s="13">
        <v>470</v>
      </c>
      <c r="E128" s="13">
        <v>0</v>
      </c>
      <c r="F128" s="13">
        <v>0</v>
      </c>
      <c r="G128" s="9">
        <f>D128+E128-F128</f>
        <v>470</v>
      </c>
      <c r="H128" s="13">
        <v>0</v>
      </c>
      <c r="I128" s="89">
        <f>G128</f>
        <v>470</v>
      </c>
      <c r="J128" s="89">
        <v>0</v>
      </c>
    </row>
    <row r="129" spans="1:10" ht="12.75" customHeight="1">
      <c r="A129" s="101"/>
      <c r="B129" s="90" t="s">
        <v>290</v>
      </c>
      <c r="C129" s="266" t="s">
        <v>241</v>
      </c>
      <c r="D129" s="13">
        <v>9925</v>
      </c>
      <c r="E129" s="13">
        <v>0</v>
      </c>
      <c r="F129" s="13">
        <v>0</v>
      </c>
      <c r="G129" s="9">
        <f>D129+E129-F129</f>
        <v>9925</v>
      </c>
      <c r="H129" s="13">
        <v>0</v>
      </c>
      <c r="I129" s="89">
        <f>G129</f>
        <v>9925</v>
      </c>
      <c r="J129" s="89">
        <v>0</v>
      </c>
    </row>
    <row r="130" spans="1:10" ht="24" customHeight="1">
      <c r="A130" s="109" t="s">
        <v>274</v>
      </c>
      <c r="B130" s="85"/>
      <c r="C130" s="276" t="s">
        <v>147</v>
      </c>
      <c r="D130" s="65">
        <f aca="true" t="shared" si="32" ref="D130:J130">D131+D133+D157</f>
        <v>2140000</v>
      </c>
      <c r="E130" s="65">
        <f t="shared" si="32"/>
        <v>0</v>
      </c>
      <c r="F130" s="65">
        <f t="shared" si="32"/>
        <v>0</v>
      </c>
      <c r="G130" s="65">
        <f t="shared" si="32"/>
        <v>2140000</v>
      </c>
      <c r="H130" s="65">
        <f t="shared" si="32"/>
        <v>2051000</v>
      </c>
      <c r="I130" s="65">
        <f t="shared" si="32"/>
        <v>89000</v>
      </c>
      <c r="J130" s="65">
        <f t="shared" si="32"/>
        <v>0</v>
      </c>
    </row>
    <row r="131" spans="1:10" ht="14.25" customHeight="1">
      <c r="A131" s="147" t="s">
        <v>569</v>
      </c>
      <c r="B131" s="136"/>
      <c r="C131" s="405" t="s">
        <v>635</v>
      </c>
      <c r="D131" s="135">
        <f aca="true" t="shared" si="33" ref="D131:I131">D132</f>
        <v>5000</v>
      </c>
      <c r="E131" s="135">
        <f t="shared" si="33"/>
        <v>0</v>
      </c>
      <c r="F131" s="135">
        <f t="shared" si="33"/>
        <v>0</v>
      </c>
      <c r="G131" s="135">
        <f t="shared" si="33"/>
        <v>5000</v>
      </c>
      <c r="H131" s="135">
        <f t="shared" si="33"/>
        <v>5000</v>
      </c>
      <c r="I131" s="135">
        <f t="shared" si="33"/>
        <v>0</v>
      </c>
      <c r="J131" s="135">
        <v>0</v>
      </c>
    </row>
    <row r="132" spans="1:10" ht="48.75" customHeight="1">
      <c r="A132" s="374"/>
      <c r="B132" s="195" t="s">
        <v>647</v>
      </c>
      <c r="C132" s="434" t="s">
        <v>648</v>
      </c>
      <c r="D132" s="196">
        <v>5000</v>
      </c>
      <c r="E132" s="196">
        <v>0</v>
      </c>
      <c r="F132" s="196">
        <v>0</v>
      </c>
      <c r="G132" s="196">
        <f>D132+E132-F132</f>
        <v>5000</v>
      </c>
      <c r="H132" s="196">
        <f>G132</f>
        <v>5000</v>
      </c>
      <c r="I132" s="196">
        <v>0</v>
      </c>
      <c r="J132" s="196">
        <v>0</v>
      </c>
    </row>
    <row r="133" spans="1:10" ht="22.5" customHeight="1">
      <c r="A133" s="147" t="s">
        <v>285</v>
      </c>
      <c r="B133" s="136"/>
      <c r="C133" s="405" t="s">
        <v>150</v>
      </c>
      <c r="D133" s="135">
        <f>D134+D135+D136+D137+D138+D139+D140+D141+D142+D143+D144+D145+D146+D147+D148+D149+D150+D151+D152+D153+D154+D155+D156</f>
        <v>2116000</v>
      </c>
      <c r="E133" s="135">
        <f>E134+E135+E136+E137+E138+E139+E140+E141+E142+E143+E144+E145+E146+E147+E148+E149+E150+E151+E152+E153+E154+E155+E156</f>
        <v>0</v>
      </c>
      <c r="F133" s="135">
        <f>F134+F135+F136+F137+F138+F139+F140+F141+F142+F143+F144+F145+F146+F147+F148+F149+F150+F151+F152+F153+F154+F155+F156</f>
        <v>0</v>
      </c>
      <c r="G133" s="135">
        <f>G134+G135+G136+G137+G138+G139+G140+G141+G142+G143+G144+G145+G146+G147+G148+G149+G150+G151+G152+G153+G154+G155+G156</f>
        <v>2116000</v>
      </c>
      <c r="H133" s="135">
        <f>H134+H135+H136+H137+H138+H139+H140+H141+H142+H143+H144+H145+H146+H147+H148+H149+H150+H151+H152+H153+H154+H155+H156</f>
        <v>2027000</v>
      </c>
      <c r="I133" s="135">
        <f>I134+I135+I136+I137+I138+I139+I140+I141+I143+I144+I145+I146+I147+I148+I149+I150+I151+I152+I153+I154+I155+I156</f>
        <v>89000</v>
      </c>
      <c r="J133" s="135">
        <f>J134+J135+J136+J137+J138+J139+J140+J141+J143+J144+J145+J146+J147+J148+J149+J150+J151+J152+J153+J154+J155</f>
        <v>0</v>
      </c>
    </row>
    <row r="134" spans="1:10" s="15" customFormat="1" ht="13.5" customHeight="1">
      <c r="A134" s="101"/>
      <c r="B134" s="90" t="s">
        <v>453</v>
      </c>
      <c r="C134" s="266" t="s">
        <v>454</v>
      </c>
      <c r="D134" s="13">
        <v>125416</v>
      </c>
      <c r="E134" s="13">
        <v>0</v>
      </c>
      <c r="F134" s="13">
        <v>0</v>
      </c>
      <c r="G134" s="9">
        <f aca="true" t="shared" si="34" ref="G134:G158">D134+E134-F134</f>
        <v>125416</v>
      </c>
      <c r="H134" s="13">
        <f aca="true" t="shared" si="35" ref="H134:H158">G134</f>
        <v>125416</v>
      </c>
      <c r="I134" s="89">
        <f>G134-H134</f>
        <v>0</v>
      </c>
      <c r="J134" s="89">
        <v>0</v>
      </c>
    </row>
    <row r="135" spans="1:10" ht="14.25" customHeight="1">
      <c r="A135" s="101"/>
      <c r="B135" s="90" t="s">
        <v>232</v>
      </c>
      <c r="C135" s="266" t="s">
        <v>395</v>
      </c>
      <c r="D135" s="13">
        <v>19470</v>
      </c>
      <c r="E135" s="13"/>
      <c r="F135" s="13">
        <v>0</v>
      </c>
      <c r="G135" s="9">
        <f t="shared" si="34"/>
        <v>19470</v>
      </c>
      <c r="H135" s="13">
        <f t="shared" si="35"/>
        <v>19470</v>
      </c>
      <c r="I135" s="89">
        <f aca="true" t="shared" si="36" ref="I135:I158">G135-H135</f>
        <v>0</v>
      </c>
      <c r="J135" s="89">
        <v>0</v>
      </c>
    </row>
    <row r="136" spans="1:10" ht="14.25" customHeight="1">
      <c r="A136" s="101"/>
      <c r="B136" s="90" t="s">
        <v>233</v>
      </c>
      <c r="C136" s="266" t="s">
        <v>122</v>
      </c>
      <c r="D136" s="13">
        <v>1530</v>
      </c>
      <c r="E136" s="13">
        <v>0</v>
      </c>
      <c r="F136" s="13"/>
      <c r="G136" s="9">
        <f t="shared" si="34"/>
        <v>1530</v>
      </c>
      <c r="H136" s="13">
        <f t="shared" si="35"/>
        <v>1530</v>
      </c>
      <c r="I136" s="89">
        <f t="shared" si="36"/>
        <v>0</v>
      </c>
      <c r="J136" s="89">
        <v>0</v>
      </c>
    </row>
    <row r="137" spans="1:10" ht="22.5" customHeight="1">
      <c r="A137" s="101"/>
      <c r="B137" s="90" t="s">
        <v>277</v>
      </c>
      <c r="C137" s="266" t="s">
        <v>148</v>
      </c>
      <c r="D137" s="13">
        <v>1245000</v>
      </c>
      <c r="E137" s="13">
        <v>0</v>
      </c>
      <c r="F137" s="13">
        <v>0</v>
      </c>
      <c r="G137" s="9">
        <f t="shared" si="34"/>
        <v>1245000</v>
      </c>
      <c r="H137" s="13">
        <f t="shared" si="35"/>
        <v>1245000</v>
      </c>
      <c r="I137" s="89">
        <f t="shared" si="36"/>
        <v>0</v>
      </c>
      <c r="J137" s="89">
        <v>0</v>
      </c>
    </row>
    <row r="138" spans="1:10" ht="14.25" customHeight="1">
      <c r="A138" s="101"/>
      <c r="B138" s="90" t="s">
        <v>278</v>
      </c>
      <c r="C138" s="266" t="s">
        <v>149</v>
      </c>
      <c r="D138" s="13">
        <v>56668</v>
      </c>
      <c r="E138" s="13"/>
      <c r="F138" s="13">
        <v>0</v>
      </c>
      <c r="G138" s="9">
        <f t="shared" si="34"/>
        <v>56668</v>
      </c>
      <c r="H138" s="13">
        <f t="shared" si="35"/>
        <v>56668</v>
      </c>
      <c r="I138" s="89">
        <f t="shared" si="36"/>
        <v>0</v>
      </c>
      <c r="J138" s="89">
        <v>0</v>
      </c>
    </row>
    <row r="139" spans="1:10" ht="15" customHeight="1">
      <c r="A139" s="101"/>
      <c r="B139" s="90" t="s">
        <v>279</v>
      </c>
      <c r="C139" s="266" t="s">
        <v>280</v>
      </c>
      <c r="D139" s="13">
        <v>96001</v>
      </c>
      <c r="E139" s="13">
        <v>0</v>
      </c>
      <c r="F139" s="13">
        <v>0</v>
      </c>
      <c r="G139" s="9">
        <f t="shared" si="34"/>
        <v>96001</v>
      </c>
      <c r="H139" s="13">
        <f t="shared" si="35"/>
        <v>96001</v>
      </c>
      <c r="I139" s="89">
        <f t="shared" si="36"/>
        <v>0</v>
      </c>
      <c r="J139" s="89">
        <v>0</v>
      </c>
    </row>
    <row r="140" spans="1:10" ht="14.25" customHeight="1">
      <c r="A140" s="101"/>
      <c r="B140" s="102" t="s">
        <v>137</v>
      </c>
      <c r="C140" s="266" t="s">
        <v>262</v>
      </c>
      <c r="D140" s="13">
        <v>3788</v>
      </c>
      <c r="E140" s="13"/>
      <c r="F140" s="13">
        <v>0</v>
      </c>
      <c r="G140" s="9">
        <f t="shared" si="34"/>
        <v>3788</v>
      </c>
      <c r="H140" s="13">
        <f t="shared" si="35"/>
        <v>3788</v>
      </c>
      <c r="I140" s="89">
        <f t="shared" si="36"/>
        <v>0</v>
      </c>
      <c r="J140" s="89">
        <v>0</v>
      </c>
    </row>
    <row r="141" spans="1:10" ht="14.25" customHeight="1">
      <c r="A141" s="101"/>
      <c r="B141" s="90" t="s">
        <v>235</v>
      </c>
      <c r="C141" s="266" t="s">
        <v>236</v>
      </c>
      <c r="D141" s="13">
        <v>510</v>
      </c>
      <c r="E141" s="13"/>
      <c r="F141" s="13">
        <v>0</v>
      </c>
      <c r="G141" s="9">
        <f t="shared" si="34"/>
        <v>510</v>
      </c>
      <c r="H141" s="13">
        <f t="shared" si="35"/>
        <v>510</v>
      </c>
      <c r="I141" s="89">
        <f t="shared" si="36"/>
        <v>0</v>
      </c>
      <c r="J141" s="89">
        <v>0</v>
      </c>
    </row>
    <row r="142" spans="1:10" ht="14.25" customHeight="1">
      <c r="A142" s="101"/>
      <c r="B142" s="90" t="s">
        <v>443</v>
      </c>
      <c r="C142" s="434" t="s">
        <v>450</v>
      </c>
      <c r="D142" s="13">
        <v>1950</v>
      </c>
      <c r="E142" s="13">
        <v>0</v>
      </c>
      <c r="F142" s="13"/>
      <c r="G142" s="9">
        <f t="shared" si="34"/>
        <v>1950</v>
      </c>
      <c r="H142" s="13">
        <f t="shared" si="35"/>
        <v>1950</v>
      </c>
      <c r="I142" s="89"/>
      <c r="J142" s="89"/>
    </row>
    <row r="143" spans="1:10" ht="14.25" customHeight="1">
      <c r="A143" s="101"/>
      <c r="B143" s="90" t="s">
        <v>455</v>
      </c>
      <c r="C143" s="266" t="s">
        <v>456</v>
      </c>
      <c r="D143" s="13">
        <v>74738</v>
      </c>
      <c r="E143" s="13">
        <v>0</v>
      </c>
      <c r="F143" s="13">
        <v>0</v>
      </c>
      <c r="G143" s="9">
        <f t="shared" si="34"/>
        <v>74738</v>
      </c>
      <c r="H143" s="13">
        <f>G143-I143</f>
        <v>74738</v>
      </c>
      <c r="I143" s="89">
        <v>0</v>
      </c>
      <c r="J143" s="89">
        <v>0</v>
      </c>
    </row>
    <row r="144" spans="1:10" ht="14.25" customHeight="1">
      <c r="A144" s="101"/>
      <c r="B144" s="90" t="s">
        <v>263</v>
      </c>
      <c r="C144" s="266" t="s">
        <v>237</v>
      </c>
      <c r="D144" s="13">
        <v>294045</v>
      </c>
      <c r="E144" s="13">
        <v>0</v>
      </c>
      <c r="F144" s="13">
        <v>0</v>
      </c>
      <c r="G144" s="9">
        <f t="shared" si="34"/>
        <v>294045</v>
      </c>
      <c r="H144" s="13">
        <f>G144-I144</f>
        <v>270045</v>
      </c>
      <c r="I144" s="89">
        <v>24000</v>
      </c>
      <c r="J144" s="89">
        <v>0</v>
      </c>
    </row>
    <row r="145" spans="1:10" ht="15" customHeight="1">
      <c r="A145" s="101"/>
      <c r="B145" s="90" t="s">
        <v>281</v>
      </c>
      <c r="C145" s="266" t="s">
        <v>307</v>
      </c>
      <c r="D145" s="13">
        <v>0</v>
      </c>
      <c r="E145" s="13">
        <v>0</v>
      </c>
      <c r="F145" s="13">
        <v>0</v>
      </c>
      <c r="G145" s="9">
        <f t="shared" si="34"/>
        <v>0</v>
      </c>
      <c r="H145" s="13">
        <f t="shared" si="35"/>
        <v>0</v>
      </c>
      <c r="I145" s="89">
        <f t="shared" si="36"/>
        <v>0</v>
      </c>
      <c r="J145" s="89">
        <v>0</v>
      </c>
    </row>
    <row r="146" spans="1:10" ht="15.75" customHeight="1">
      <c r="A146" s="101"/>
      <c r="B146" s="90" t="s">
        <v>282</v>
      </c>
      <c r="C146" s="266" t="s">
        <v>283</v>
      </c>
      <c r="D146" s="13">
        <v>32890</v>
      </c>
      <c r="E146" s="13"/>
      <c r="F146" s="13">
        <v>0</v>
      </c>
      <c r="G146" s="9">
        <f t="shared" si="34"/>
        <v>32890</v>
      </c>
      <c r="H146" s="13">
        <v>27890</v>
      </c>
      <c r="I146" s="89">
        <v>5000</v>
      </c>
      <c r="J146" s="89">
        <v>0</v>
      </c>
    </row>
    <row r="147" spans="1:10" ht="15.75" customHeight="1">
      <c r="A147" s="101"/>
      <c r="B147" s="90" t="s">
        <v>248</v>
      </c>
      <c r="C147" s="266" t="s">
        <v>238</v>
      </c>
      <c r="D147" s="13">
        <v>17000</v>
      </c>
      <c r="E147" s="13">
        <v>0</v>
      </c>
      <c r="F147" s="13">
        <v>0</v>
      </c>
      <c r="G147" s="9">
        <f t="shared" si="34"/>
        <v>17000</v>
      </c>
      <c r="H147" s="13">
        <f t="shared" si="35"/>
        <v>17000</v>
      </c>
      <c r="I147" s="89">
        <f t="shared" si="36"/>
        <v>0</v>
      </c>
      <c r="J147" s="89">
        <v>0</v>
      </c>
    </row>
    <row r="148" spans="1:10" ht="15" customHeight="1">
      <c r="A148" s="101"/>
      <c r="B148" s="90" t="s">
        <v>284</v>
      </c>
      <c r="C148" s="266" t="s">
        <v>239</v>
      </c>
      <c r="D148" s="13">
        <v>13830</v>
      </c>
      <c r="E148" s="13">
        <v>0</v>
      </c>
      <c r="F148" s="13">
        <v>0</v>
      </c>
      <c r="G148" s="9">
        <f t="shared" si="34"/>
        <v>13830</v>
      </c>
      <c r="H148" s="13">
        <f t="shared" si="35"/>
        <v>13830</v>
      </c>
      <c r="I148" s="89">
        <f t="shared" si="36"/>
        <v>0</v>
      </c>
      <c r="J148" s="89">
        <v>0</v>
      </c>
    </row>
    <row r="149" spans="1:10" ht="14.25" customHeight="1">
      <c r="A149" s="101"/>
      <c r="B149" s="90" t="s">
        <v>288</v>
      </c>
      <c r="C149" s="266" t="s">
        <v>289</v>
      </c>
      <c r="D149" s="13">
        <v>4718</v>
      </c>
      <c r="E149" s="13">
        <v>0</v>
      </c>
      <c r="F149" s="13">
        <v>0</v>
      </c>
      <c r="G149" s="9">
        <f t="shared" si="34"/>
        <v>4718</v>
      </c>
      <c r="H149" s="13">
        <f t="shared" si="35"/>
        <v>4718</v>
      </c>
      <c r="I149" s="89">
        <f t="shared" si="36"/>
        <v>0</v>
      </c>
      <c r="J149" s="89">
        <v>0</v>
      </c>
    </row>
    <row r="150" spans="1:10" ht="15.75" customHeight="1">
      <c r="A150" s="101"/>
      <c r="B150" s="90" t="s">
        <v>229</v>
      </c>
      <c r="C150" s="266" t="s">
        <v>230</v>
      </c>
      <c r="D150" s="13">
        <v>45000</v>
      </c>
      <c r="E150" s="13">
        <v>0</v>
      </c>
      <c r="F150" s="13">
        <v>0</v>
      </c>
      <c r="G150" s="9">
        <f t="shared" si="34"/>
        <v>45000</v>
      </c>
      <c r="H150" s="13">
        <f t="shared" si="35"/>
        <v>45000</v>
      </c>
      <c r="I150" s="89">
        <f t="shared" si="36"/>
        <v>0</v>
      </c>
      <c r="J150" s="89">
        <v>0</v>
      </c>
    </row>
    <row r="151" spans="1:10" ht="14.25" customHeight="1">
      <c r="A151" s="101"/>
      <c r="B151" s="90" t="s">
        <v>264</v>
      </c>
      <c r="C151" s="266" t="s">
        <v>240</v>
      </c>
      <c r="D151" s="13">
        <v>5800</v>
      </c>
      <c r="E151" s="13">
        <v>0</v>
      </c>
      <c r="F151" s="13">
        <v>0</v>
      </c>
      <c r="G151" s="9">
        <f t="shared" si="34"/>
        <v>5800</v>
      </c>
      <c r="H151" s="13">
        <f t="shared" si="35"/>
        <v>5800</v>
      </c>
      <c r="I151" s="89">
        <f t="shared" si="36"/>
        <v>0</v>
      </c>
      <c r="J151" s="89">
        <v>0</v>
      </c>
    </row>
    <row r="152" spans="1:10" ht="15" customHeight="1">
      <c r="A152" s="101"/>
      <c r="B152" s="90" t="s">
        <v>290</v>
      </c>
      <c r="C152" s="266" t="s">
        <v>241</v>
      </c>
      <c r="D152" s="13">
        <v>6500</v>
      </c>
      <c r="E152" s="13">
        <v>0</v>
      </c>
      <c r="F152" s="13">
        <v>0</v>
      </c>
      <c r="G152" s="9">
        <f t="shared" si="34"/>
        <v>6500</v>
      </c>
      <c r="H152" s="13">
        <f t="shared" si="35"/>
        <v>6500</v>
      </c>
      <c r="I152" s="89">
        <f t="shared" si="36"/>
        <v>0</v>
      </c>
      <c r="J152" s="89">
        <v>0</v>
      </c>
    </row>
    <row r="153" spans="1:10" ht="15" customHeight="1">
      <c r="A153" s="101"/>
      <c r="B153" s="90" t="s">
        <v>265</v>
      </c>
      <c r="C153" s="266" t="s">
        <v>242</v>
      </c>
      <c r="D153" s="13">
        <v>733</v>
      </c>
      <c r="E153" s="13">
        <v>0</v>
      </c>
      <c r="F153" s="13">
        <v>0</v>
      </c>
      <c r="G153" s="9">
        <f t="shared" si="34"/>
        <v>733</v>
      </c>
      <c r="H153" s="13">
        <f t="shared" si="35"/>
        <v>733</v>
      </c>
      <c r="I153" s="89">
        <f t="shared" si="36"/>
        <v>0</v>
      </c>
      <c r="J153" s="89">
        <v>0</v>
      </c>
    </row>
    <row r="154" spans="1:10" ht="15.75" customHeight="1">
      <c r="A154" s="101"/>
      <c r="B154" s="90" t="s">
        <v>251</v>
      </c>
      <c r="C154" s="266" t="s">
        <v>252</v>
      </c>
      <c r="D154" s="13">
        <v>10253</v>
      </c>
      <c r="E154" s="13">
        <v>0</v>
      </c>
      <c r="F154" s="13">
        <v>0</v>
      </c>
      <c r="G154" s="9">
        <f t="shared" si="34"/>
        <v>10253</v>
      </c>
      <c r="H154" s="13">
        <f t="shared" si="35"/>
        <v>10253</v>
      </c>
      <c r="I154" s="89">
        <f t="shared" si="36"/>
        <v>0</v>
      </c>
      <c r="J154" s="89">
        <v>0</v>
      </c>
    </row>
    <row r="155" spans="1:10" ht="15.75" customHeight="1">
      <c r="A155" s="101"/>
      <c r="B155" s="90" t="s">
        <v>291</v>
      </c>
      <c r="C155" s="266" t="s">
        <v>151</v>
      </c>
      <c r="D155" s="13">
        <v>160</v>
      </c>
      <c r="E155" s="13">
        <v>0</v>
      </c>
      <c r="F155" s="13">
        <v>0</v>
      </c>
      <c r="G155" s="9">
        <f t="shared" si="34"/>
        <v>160</v>
      </c>
      <c r="H155" s="13">
        <f t="shared" si="35"/>
        <v>160</v>
      </c>
      <c r="I155" s="89">
        <f t="shared" si="36"/>
        <v>0</v>
      </c>
      <c r="J155" s="89">
        <v>0</v>
      </c>
    </row>
    <row r="156" spans="1:10" ht="15.75" customHeight="1">
      <c r="A156" s="101"/>
      <c r="B156" s="90" t="s">
        <v>266</v>
      </c>
      <c r="C156" s="266" t="s">
        <v>13</v>
      </c>
      <c r="D156" s="13">
        <v>60000</v>
      </c>
      <c r="E156" s="13">
        <v>0</v>
      </c>
      <c r="F156" s="13">
        <v>0</v>
      </c>
      <c r="G156" s="9">
        <f t="shared" si="34"/>
        <v>60000</v>
      </c>
      <c r="H156" s="13">
        <v>0</v>
      </c>
      <c r="I156" s="89">
        <v>60000</v>
      </c>
      <c r="J156" s="89"/>
    </row>
    <row r="157" spans="1:10" ht="15.75" customHeight="1">
      <c r="A157" s="147" t="s">
        <v>436</v>
      </c>
      <c r="B157" s="136"/>
      <c r="C157" s="405" t="s">
        <v>435</v>
      </c>
      <c r="D157" s="135">
        <f aca="true" t="shared" si="37" ref="D157:J157">D158</f>
        <v>19000</v>
      </c>
      <c r="E157" s="135">
        <f t="shared" si="37"/>
        <v>0</v>
      </c>
      <c r="F157" s="135">
        <f t="shared" si="37"/>
        <v>0</v>
      </c>
      <c r="G157" s="135">
        <f t="shared" si="37"/>
        <v>19000</v>
      </c>
      <c r="H157" s="135">
        <f t="shared" si="37"/>
        <v>19000</v>
      </c>
      <c r="I157" s="134">
        <f t="shared" si="37"/>
        <v>0</v>
      </c>
      <c r="J157" s="134">
        <f t="shared" si="37"/>
        <v>0</v>
      </c>
    </row>
    <row r="158" spans="1:10" ht="15.75" customHeight="1">
      <c r="A158" s="101"/>
      <c r="B158" s="90" t="s">
        <v>266</v>
      </c>
      <c r="C158" s="266" t="s">
        <v>13</v>
      </c>
      <c r="D158" s="13">
        <v>19000</v>
      </c>
      <c r="E158" s="13">
        <v>0</v>
      </c>
      <c r="F158" s="13">
        <v>0</v>
      </c>
      <c r="G158" s="9">
        <f t="shared" si="34"/>
        <v>19000</v>
      </c>
      <c r="H158" s="13">
        <f t="shared" si="35"/>
        <v>19000</v>
      </c>
      <c r="I158" s="89">
        <f t="shared" si="36"/>
        <v>0</v>
      </c>
      <c r="J158" s="89">
        <v>0</v>
      </c>
    </row>
    <row r="159" spans="1:10" ht="14.25" customHeight="1">
      <c r="A159" s="109" t="s">
        <v>152</v>
      </c>
      <c r="B159" s="85"/>
      <c r="C159" s="276" t="s">
        <v>6</v>
      </c>
      <c r="D159" s="65">
        <f aca="true" t="shared" si="38" ref="D159:J159">D160+D163</f>
        <v>654374</v>
      </c>
      <c r="E159" s="65">
        <f t="shared" si="38"/>
        <v>0</v>
      </c>
      <c r="F159" s="65">
        <f t="shared" si="38"/>
        <v>0</v>
      </c>
      <c r="G159" s="65">
        <f t="shared" si="38"/>
        <v>654374</v>
      </c>
      <c r="H159" s="65">
        <f t="shared" si="38"/>
        <v>0</v>
      </c>
      <c r="I159" s="65">
        <f t="shared" si="38"/>
        <v>654374</v>
      </c>
      <c r="J159" s="65">
        <f t="shared" si="38"/>
        <v>0</v>
      </c>
    </row>
    <row r="160" spans="1:10" ht="23.25" customHeight="1">
      <c r="A160" s="147" t="s">
        <v>153</v>
      </c>
      <c r="B160" s="136"/>
      <c r="C160" s="405" t="s">
        <v>736</v>
      </c>
      <c r="D160" s="135">
        <f>D161+D162</f>
        <v>653242</v>
      </c>
      <c r="E160" s="135">
        <f>E161+E162</f>
        <v>0</v>
      </c>
      <c r="F160" s="135">
        <f>F161+F162</f>
        <v>0</v>
      </c>
      <c r="G160" s="135">
        <f>G161+G162</f>
        <v>653242</v>
      </c>
      <c r="H160" s="135">
        <f>H162+H164</f>
        <v>0</v>
      </c>
      <c r="I160" s="135">
        <f>I161+I162</f>
        <v>653242</v>
      </c>
      <c r="J160" s="135">
        <f>J162+J164</f>
        <v>0</v>
      </c>
    </row>
    <row r="161" spans="1:10" ht="13.5" customHeight="1">
      <c r="A161" s="374"/>
      <c r="B161" s="195" t="s">
        <v>229</v>
      </c>
      <c r="C161" s="434" t="s">
        <v>230</v>
      </c>
      <c r="D161" s="196">
        <v>5367</v>
      </c>
      <c r="E161" s="196">
        <v>0</v>
      </c>
      <c r="F161" s="196">
        <v>0</v>
      </c>
      <c r="G161" s="196">
        <f>D161+E161-F161</f>
        <v>5367</v>
      </c>
      <c r="H161" s="222"/>
      <c r="I161" s="173">
        <f>G161</f>
        <v>5367</v>
      </c>
      <c r="J161" s="222"/>
    </row>
    <row r="162" spans="1:10" ht="14.25" customHeight="1">
      <c r="A162" s="101"/>
      <c r="B162" s="90" t="s">
        <v>154</v>
      </c>
      <c r="C162" s="266" t="s">
        <v>155</v>
      </c>
      <c r="D162" s="13">
        <v>647875</v>
      </c>
      <c r="E162" s="13">
        <v>0</v>
      </c>
      <c r="F162" s="13">
        <v>0</v>
      </c>
      <c r="G162" s="9">
        <f>D162+E162-F162</f>
        <v>647875</v>
      </c>
      <c r="H162" s="222">
        <f>H163+H165</f>
        <v>0</v>
      </c>
      <c r="I162" s="89">
        <f>G162</f>
        <v>647875</v>
      </c>
      <c r="J162" s="222">
        <f>J163+J165</f>
        <v>0</v>
      </c>
    </row>
    <row r="163" spans="1:10" ht="46.5" customHeight="1">
      <c r="A163" s="147" t="s">
        <v>660</v>
      </c>
      <c r="B163" s="384"/>
      <c r="C163" s="405" t="s">
        <v>661</v>
      </c>
      <c r="D163" s="135">
        <f>D164</f>
        <v>1132</v>
      </c>
      <c r="E163" s="135">
        <f>E164</f>
        <v>0</v>
      </c>
      <c r="F163" s="135">
        <f>F164</f>
        <v>0</v>
      </c>
      <c r="G163" s="135">
        <f>D163+E163-F163</f>
        <v>1132</v>
      </c>
      <c r="H163" s="135">
        <f>H164+H166</f>
        <v>0</v>
      </c>
      <c r="I163" s="135">
        <f>G163</f>
        <v>1132</v>
      </c>
      <c r="J163" s="135">
        <f>J164+J166</f>
        <v>0</v>
      </c>
    </row>
    <row r="164" spans="1:10" ht="22.5" customHeight="1">
      <c r="A164" s="177"/>
      <c r="B164" s="172" t="s">
        <v>662</v>
      </c>
      <c r="C164" s="434" t="s">
        <v>663</v>
      </c>
      <c r="D164" s="173">
        <v>1132</v>
      </c>
      <c r="E164" s="173">
        <v>0</v>
      </c>
      <c r="F164" s="173">
        <v>0</v>
      </c>
      <c r="G164" s="185">
        <f>D164+E164-F164</f>
        <v>1132</v>
      </c>
      <c r="H164" s="222">
        <f>H165+H167</f>
        <v>0</v>
      </c>
      <c r="I164" s="173">
        <f>G164</f>
        <v>1132</v>
      </c>
      <c r="J164" s="222">
        <f>J165+J167</f>
        <v>0</v>
      </c>
    </row>
    <row r="165" spans="1:10" ht="12.75" customHeight="1">
      <c r="A165" s="109" t="s">
        <v>156</v>
      </c>
      <c r="B165" s="85"/>
      <c r="C165" s="276" t="s">
        <v>157</v>
      </c>
      <c r="D165" s="65">
        <f>D166</f>
        <v>20402</v>
      </c>
      <c r="E165" s="65">
        <f aca="true" t="shared" si="39" ref="E165:J165">E166</f>
        <v>0</v>
      </c>
      <c r="F165" s="65">
        <f t="shared" si="39"/>
        <v>16402</v>
      </c>
      <c r="G165" s="86">
        <f>D165+E165-F165</f>
        <v>4000</v>
      </c>
      <c r="H165" s="65">
        <f t="shared" si="39"/>
        <v>0</v>
      </c>
      <c r="I165" s="64">
        <f t="shared" si="39"/>
        <v>4000</v>
      </c>
      <c r="J165" s="64">
        <f t="shared" si="39"/>
        <v>0</v>
      </c>
    </row>
    <row r="166" spans="1:10" ht="15.75" customHeight="1">
      <c r="A166" s="147" t="s">
        <v>158</v>
      </c>
      <c r="B166" s="136"/>
      <c r="C166" s="405" t="s">
        <v>159</v>
      </c>
      <c r="D166" s="135">
        <f>D167+D168</f>
        <v>20402</v>
      </c>
      <c r="E166" s="135">
        <f aca="true" t="shared" si="40" ref="E166:J166">E167+E168</f>
        <v>0</v>
      </c>
      <c r="F166" s="135">
        <f t="shared" si="40"/>
        <v>16402</v>
      </c>
      <c r="G166" s="135">
        <f t="shared" si="40"/>
        <v>4000</v>
      </c>
      <c r="H166" s="135">
        <f t="shared" si="40"/>
        <v>0</v>
      </c>
      <c r="I166" s="134">
        <f t="shared" si="40"/>
        <v>4000</v>
      </c>
      <c r="J166" s="134">
        <f t="shared" si="40"/>
        <v>0</v>
      </c>
    </row>
    <row r="167" spans="1:10" ht="14.25" customHeight="1">
      <c r="A167" s="101"/>
      <c r="B167" s="90" t="s">
        <v>160</v>
      </c>
      <c r="C167" s="266" t="s">
        <v>161</v>
      </c>
      <c r="D167" s="9">
        <v>0</v>
      </c>
      <c r="E167" s="9">
        <v>0</v>
      </c>
      <c r="F167" s="9">
        <v>0</v>
      </c>
      <c r="G167" s="9">
        <f>D167+E167-F167</f>
        <v>0</v>
      </c>
      <c r="H167" s="13">
        <v>0</v>
      </c>
      <c r="I167" s="89">
        <f>G167</f>
        <v>0</v>
      </c>
      <c r="J167" s="89">
        <v>0</v>
      </c>
    </row>
    <row r="168" spans="1:10" ht="12.75" customHeight="1">
      <c r="A168" s="101"/>
      <c r="B168" s="90" t="s">
        <v>160</v>
      </c>
      <c r="C168" s="266" t="s">
        <v>162</v>
      </c>
      <c r="D168" s="9">
        <v>20402</v>
      </c>
      <c r="E168" s="9">
        <v>0</v>
      </c>
      <c r="F168" s="9">
        <v>16402</v>
      </c>
      <c r="G168" s="9">
        <f>D168+E168-F168</f>
        <v>4000</v>
      </c>
      <c r="H168" s="13">
        <v>0</v>
      </c>
      <c r="I168" s="89">
        <f>G168</f>
        <v>4000</v>
      </c>
      <c r="J168" s="89">
        <v>0</v>
      </c>
    </row>
    <row r="169" spans="1:10" ht="14.25" customHeight="1">
      <c r="A169" s="109" t="s">
        <v>60</v>
      </c>
      <c r="B169" s="85"/>
      <c r="C169" s="276" t="s">
        <v>163</v>
      </c>
      <c r="D169" s="65">
        <f aca="true" t="shared" si="41" ref="D169:J169">D170+D185+D187+D198+D219+D228+D252+D262+D266+D274</f>
        <v>10588979</v>
      </c>
      <c r="E169" s="65">
        <f t="shared" si="41"/>
        <v>266642</v>
      </c>
      <c r="F169" s="65">
        <f t="shared" si="41"/>
        <v>104464</v>
      </c>
      <c r="G169" s="65">
        <f t="shared" si="41"/>
        <v>10751157</v>
      </c>
      <c r="H169" s="65">
        <f t="shared" si="41"/>
        <v>0</v>
      </c>
      <c r="I169" s="65">
        <f t="shared" si="41"/>
        <v>10739157</v>
      </c>
      <c r="J169" s="65">
        <f t="shared" si="41"/>
        <v>12000</v>
      </c>
    </row>
    <row r="170" spans="1:10" ht="12.75" customHeight="1">
      <c r="A170" s="147" t="s">
        <v>164</v>
      </c>
      <c r="B170" s="136"/>
      <c r="C170" s="405" t="s">
        <v>94</v>
      </c>
      <c r="D170" s="135">
        <f aca="true" t="shared" si="42" ref="D170:J170">D171+D172+D173+D174+D175+D176+D177+D178+D179+D180+D181+D182+D183+D184</f>
        <v>845909</v>
      </c>
      <c r="E170" s="135">
        <f t="shared" si="42"/>
        <v>24946</v>
      </c>
      <c r="F170" s="135">
        <f t="shared" si="42"/>
        <v>6263</v>
      </c>
      <c r="G170" s="135">
        <f t="shared" si="42"/>
        <v>864592</v>
      </c>
      <c r="H170" s="135">
        <f t="shared" si="42"/>
        <v>0</v>
      </c>
      <c r="I170" s="135">
        <f t="shared" si="42"/>
        <v>864592</v>
      </c>
      <c r="J170" s="135">
        <f t="shared" si="42"/>
        <v>0</v>
      </c>
    </row>
    <row r="171" spans="1:10" s="15" customFormat="1" ht="14.25" customHeight="1">
      <c r="A171" s="101"/>
      <c r="B171" s="90" t="s">
        <v>276</v>
      </c>
      <c r="C171" s="267" t="s">
        <v>165</v>
      </c>
      <c r="D171" s="13">
        <v>0</v>
      </c>
      <c r="E171" s="13">
        <v>0</v>
      </c>
      <c r="F171" s="13">
        <v>0</v>
      </c>
      <c r="G171" s="9">
        <f aca="true" t="shared" si="43" ref="G171:G184">D171+E171-F171</f>
        <v>0</v>
      </c>
      <c r="H171" s="9">
        <v>0</v>
      </c>
      <c r="I171" s="89">
        <f aca="true" t="shared" si="44" ref="I171:I182">G171</f>
        <v>0</v>
      </c>
      <c r="J171" s="89">
        <v>0</v>
      </c>
    </row>
    <row r="172" spans="1:10" ht="12.75" customHeight="1">
      <c r="A172" s="94"/>
      <c r="B172" s="7" t="s">
        <v>231</v>
      </c>
      <c r="C172" s="266" t="s">
        <v>136</v>
      </c>
      <c r="D172" s="9">
        <v>393709</v>
      </c>
      <c r="E172" s="9">
        <v>5000</v>
      </c>
      <c r="F172" s="9">
        <v>0</v>
      </c>
      <c r="G172" s="9">
        <f t="shared" si="43"/>
        <v>398709</v>
      </c>
      <c r="H172" s="9">
        <v>0</v>
      </c>
      <c r="I172" s="89">
        <f t="shared" si="44"/>
        <v>398709</v>
      </c>
      <c r="J172" s="89">
        <v>0</v>
      </c>
    </row>
    <row r="173" spans="1:10" ht="13.5" customHeight="1">
      <c r="A173" s="94"/>
      <c r="B173" s="7" t="s">
        <v>233</v>
      </c>
      <c r="C173" s="266" t="s">
        <v>122</v>
      </c>
      <c r="D173" s="9">
        <v>31860</v>
      </c>
      <c r="E173" s="9">
        <v>0</v>
      </c>
      <c r="F173" s="9">
        <v>0</v>
      </c>
      <c r="G173" s="9">
        <f t="shared" si="43"/>
        <v>31860</v>
      </c>
      <c r="H173" s="9">
        <v>0</v>
      </c>
      <c r="I173" s="89">
        <f t="shared" si="44"/>
        <v>31860</v>
      </c>
      <c r="J173" s="89">
        <v>0</v>
      </c>
    </row>
    <row r="174" spans="1:10" ht="15" customHeight="1">
      <c r="A174" s="94"/>
      <c r="B174" s="99" t="s">
        <v>137</v>
      </c>
      <c r="C174" s="266" t="s">
        <v>129</v>
      </c>
      <c r="D174" s="9">
        <v>89000</v>
      </c>
      <c r="E174" s="9">
        <v>2000</v>
      </c>
      <c r="F174" s="9">
        <v>0</v>
      </c>
      <c r="G174" s="9">
        <f t="shared" si="43"/>
        <v>91000</v>
      </c>
      <c r="H174" s="9">
        <v>0</v>
      </c>
      <c r="I174" s="89">
        <f t="shared" si="44"/>
        <v>91000</v>
      </c>
      <c r="J174" s="89">
        <v>0</v>
      </c>
    </row>
    <row r="175" spans="1:10" ht="12.75" customHeight="1">
      <c r="A175" s="94"/>
      <c r="B175" s="99" t="s">
        <v>235</v>
      </c>
      <c r="C175" s="266" t="s">
        <v>236</v>
      </c>
      <c r="D175" s="9">
        <v>10900</v>
      </c>
      <c r="E175" s="9">
        <v>400</v>
      </c>
      <c r="F175" s="9">
        <v>0</v>
      </c>
      <c r="G175" s="9">
        <f t="shared" si="43"/>
        <v>11300</v>
      </c>
      <c r="H175" s="9">
        <v>0</v>
      </c>
      <c r="I175" s="89">
        <f t="shared" si="44"/>
        <v>11300</v>
      </c>
      <c r="J175" s="89">
        <v>0</v>
      </c>
    </row>
    <row r="176" spans="1:10" ht="12.75" customHeight="1">
      <c r="A176" s="94"/>
      <c r="B176" s="99" t="s">
        <v>443</v>
      </c>
      <c r="C176" s="266" t="s">
        <v>450</v>
      </c>
      <c r="D176" s="9">
        <v>0</v>
      </c>
      <c r="E176" s="9">
        <v>0</v>
      </c>
      <c r="F176" s="9">
        <v>0</v>
      </c>
      <c r="G176" s="9">
        <f t="shared" si="43"/>
        <v>0</v>
      </c>
      <c r="H176" s="9">
        <v>0</v>
      </c>
      <c r="I176" s="89">
        <f t="shared" si="44"/>
        <v>0</v>
      </c>
      <c r="J176" s="89">
        <v>0</v>
      </c>
    </row>
    <row r="177" spans="1:10" ht="12.75" customHeight="1">
      <c r="A177" s="94"/>
      <c r="B177" s="99" t="s">
        <v>263</v>
      </c>
      <c r="C177" s="266" t="s">
        <v>166</v>
      </c>
      <c r="D177" s="9">
        <v>42500</v>
      </c>
      <c r="E177" s="9">
        <v>17546</v>
      </c>
      <c r="F177" s="9">
        <v>0</v>
      </c>
      <c r="G177" s="9">
        <f t="shared" si="43"/>
        <v>60046</v>
      </c>
      <c r="H177" s="9">
        <v>0</v>
      </c>
      <c r="I177" s="89">
        <f t="shared" si="44"/>
        <v>60046</v>
      </c>
      <c r="J177" s="89">
        <v>0</v>
      </c>
    </row>
    <row r="178" spans="1:10" ht="13.5" customHeight="1">
      <c r="A178" s="94"/>
      <c r="B178" s="99" t="s">
        <v>248</v>
      </c>
      <c r="C178" s="266" t="s">
        <v>238</v>
      </c>
      <c r="D178" s="9">
        <v>9000</v>
      </c>
      <c r="E178" s="9">
        <v>0</v>
      </c>
      <c r="F178" s="9">
        <v>0</v>
      </c>
      <c r="G178" s="9">
        <f t="shared" si="43"/>
        <v>9000</v>
      </c>
      <c r="H178" s="9">
        <v>0</v>
      </c>
      <c r="I178" s="89">
        <f t="shared" si="44"/>
        <v>9000</v>
      </c>
      <c r="J178" s="89">
        <v>0</v>
      </c>
    </row>
    <row r="179" spans="1:10" ht="13.5" customHeight="1">
      <c r="A179" s="94"/>
      <c r="B179" s="99" t="s">
        <v>284</v>
      </c>
      <c r="C179" s="266" t="s">
        <v>239</v>
      </c>
      <c r="D179" s="9">
        <v>0</v>
      </c>
      <c r="E179" s="9">
        <v>0</v>
      </c>
      <c r="F179" s="9">
        <v>0</v>
      </c>
      <c r="G179" s="9">
        <f t="shared" si="43"/>
        <v>0</v>
      </c>
      <c r="H179" s="9">
        <v>0</v>
      </c>
      <c r="I179" s="89">
        <f t="shared" si="44"/>
        <v>0</v>
      </c>
      <c r="J179" s="89">
        <v>0</v>
      </c>
    </row>
    <row r="180" spans="1:10" ht="13.5" customHeight="1">
      <c r="A180" s="94"/>
      <c r="B180" s="99" t="s">
        <v>229</v>
      </c>
      <c r="C180" s="266" t="s">
        <v>230</v>
      </c>
      <c r="D180" s="9">
        <v>15600</v>
      </c>
      <c r="E180" s="9">
        <v>0</v>
      </c>
      <c r="F180" s="9">
        <v>0</v>
      </c>
      <c r="G180" s="9">
        <f t="shared" si="43"/>
        <v>15600</v>
      </c>
      <c r="H180" s="9">
        <v>0</v>
      </c>
      <c r="I180" s="89">
        <f t="shared" si="44"/>
        <v>15600</v>
      </c>
      <c r="J180" s="89">
        <v>0</v>
      </c>
    </row>
    <row r="181" spans="1:10" ht="13.5" customHeight="1">
      <c r="A181" s="94"/>
      <c r="B181" s="99" t="s">
        <v>264</v>
      </c>
      <c r="C181" s="266" t="s">
        <v>240</v>
      </c>
      <c r="D181" s="9">
        <v>1000</v>
      </c>
      <c r="E181" s="9">
        <v>0</v>
      </c>
      <c r="F181" s="9">
        <v>0</v>
      </c>
      <c r="G181" s="9">
        <f t="shared" si="43"/>
        <v>1000</v>
      </c>
      <c r="H181" s="9">
        <v>0</v>
      </c>
      <c r="I181" s="89">
        <f t="shared" si="44"/>
        <v>1000</v>
      </c>
      <c r="J181" s="89">
        <v>0</v>
      </c>
    </row>
    <row r="182" spans="1:10" ht="12.75" customHeight="1">
      <c r="A182" s="94"/>
      <c r="B182" s="99" t="s">
        <v>265</v>
      </c>
      <c r="C182" s="266" t="s">
        <v>242</v>
      </c>
      <c r="D182" s="9">
        <v>29695</v>
      </c>
      <c r="E182" s="9">
        <v>0</v>
      </c>
      <c r="F182" s="9">
        <v>0</v>
      </c>
      <c r="G182" s="9">
        <f t="shared" si="43"/>
        <v>29695</v>
      </c>
      <c r="H182" s="9">
        <v>0</v>
      </c>
      <c r="I182" s="89">
        <f t="shared" si="44"/>
        <v>29695</v>
      </c>
      <c r="J182" s="89">
        <v>0</v>
      </c>
    </row>
    <row r="183" spans="1:10" ht="12.75" customHeight="1">
      <c r="A183" s="94"/>
      <c r="B183" s="99" t="s">
        <v>292</v>
      </c>
      <c r="C183" s="266" t="s">
        <v>409</v>
      </c>
      <c r="D183" s="9">
        <v>0</v>
      </c>
      <c r="E183" s="9">
        <v>0</v>
      </c>
      <c r="F183" s="9">
        <v>0</v>
      </c>
      <c r="G183" s="9">
        <f>D183+E183-F183</f>
        <v>0</v>
      </c>
      <c r="H183" s="9">
        <v>0</v>
      </c>
      <c r="I183" s="89">
        <f>G183</f>
        <v>0</v>
      </c>
      <c r="J183" s="89">
        <v>0</v>
      </c>
    </row>
    <row r="184" spans="1:10" ht="21.75" customHeight="1">
      <c r="A184" s="94"/>
      <c r="B184" s="7" t="s">
        <v>167</v>
      </c>
      <c r="C184" s="266" t="s">
        <v>421</v>
      </c>
      <c r="D184" s="9">
        <v>222645</v>
      </c>
      <c r="E184" s="9">
        <v>0</v>
      </c>
      <c r="F184" s="9">
        <v>6263</v>
      </c>
      <c r="G184" s="9">
        <f t="shared" si="43"/>
        <v>216382</v>
      </c>
      <c r="H184" s="9">
        <v>0</v>
      </c>
      <c r="I184" s="89">
        <f>G184</f>
        <v>216382</v>
      </c>
      <c r="J184" s="89">
        <v>0</v>
      </c>
    </row>
    <row r="185" spans="1:10" ht="16.5" customHeight="1">
      <c r="A185" s="147" t="s">
        <v>514</v>
      </c>
      <c r="B185" s="136"/>
      <c r="C185" s="405" t="s">
        <v>515</v>
      </c>
      <c r="D185" s="135">
        <f>D186</f>
        <v>89070</v>
      </c>
      <c r="E185" s="135">
        <f aca="true" t="shared" si="45" ref="E185:J185">E186</f>
        <v>952</v>
      </c>
      <c r="F185" s="135">
        <f t="shared" si="45"/>
        <v>0</v>
      </c>
      <c r="G185" s="135">
        <f t="shared" si="45"/>
        <v>90022</v>
      </c>
      <c r="H185" s="135">
        <f t="shared" si="45"/>
        <v>0</v>
      </c>
      <c r="I185" s="135">
        <f t="shared" si="45"/>
        <v>90022</v>
      </c>
      <c r="J185" s="135">
        <f t="shared" si="45"/>
        <v>0</v>
      </c>
    </row>
    <row r="186" spans="1:10" ht="22.5" customHeight="1">
      <c r="A186" s="94"/>
      <c r="B186" s="7" t="s">
        <v>167</v>
      </c>
      <c r="C186" s="266" t="s">
        <v>421</v>
      </c>
      <c r="D186" s="9">
        <v>89070</v>
      </c>
      <c r="E186" s="9">
        <v>952</v>
      </c>
      <c r="F186" s="9">
        <v>0</v>
      </c>
      <c r="G186" s="9">
        <f>D186+E186-F186</f>
        <v>90022</v>
      </c>
      <c r="H186" s="9">
        <v>0</v>
      </c>
      <c r="I186" s="89">
        <f>G186</f>
        <v>90022</v>
      </c>
      <c r="J186" s="89">
        <v>0</v>
      </c>
    </row>
    <row r="187" spans="1:10" ht="15" customHeight="1">
      <c r="A187" s="147" t="s">
        <v>170</v>
      </c>
      <c r="B187" s="136"/>
      <c r="C187" s="405" t="s">
        <v>95</v>
      </c>
      <c r="D187" s="135">
        <f>D188+D189+D190+D191+D192+D193+D194+D195+D196+D197</f>
        <v>766660</v>
      </c>
      <c r="E187" s="135">
        <f>E188+E189+E190+E191+E192+E193+E194+E195+E196+E197</f>
        <v>63222</v>
      </c>
      <c r="F187" s="135">
        <f>F188+F189+F190+F191+F192+F193+F194+F195+F196+F197</f>
        <v>25179</v>
      </c>
      <c r="G187" s="135">
        <f>G188+G189+G190+G191+G192+G193+G194+G195+G196+G197</f>
        <v>804703</v>
      </c>
      <c r="H187" s="135">
        <f>H188+H189+H190+H191+H192+H193+H194+H195+H197</f>
        <v>0</v>
      </c>
      <c r="I187" s="135">
        <f>I188+I189+I190+I191+I192+I193+I194+I195+I196+I197</f>
        <v>804703</v>
      </c>
      <c r="J187" s="135">
        <f>J188+J189+J190+J191+J192+J193+J194+J195+J197</f>
        <v>0</v>
      </c>
    </row>
    <row r="188" spans="1:10" ht="14.25" customHeight="1">
      <c r="A188" s="94"/>
      <c r="B188" s="7" t="s">
        <v>231</v>
      </c>
      <c r="C188" s="266" t="s">
        <v>406</v>
      </c>
      <c r="D188" s="9">
        <v>246899</v>
      </c>
      <c r="E188" s="9">
        <v>4000</v>
      </c>
      <c r="F188" s="9"/>
      <c r="G188" s="9">
        <f aca="true" t="shared" si="46" ref="G188:G197">D188+E188-F188</f>
        <v>250899</v>
      </c>
      <c r="H188" s="9">
        <v>0</v>
      </c>
      <c r="I188" s="89">
        <f aca="true" t="shared" si="47" ref="I188:I197">G188</f>
        <v>250899</v>
      </c>
      <c r="J188" s="89">
        <v>0</v>
      </c>
    </row>
    <row r="189" spans="1:10" ht="13.5" customHeight="1">
      <c r="A189" s="94"/>
      <c r="B189" s="7" t="s">
        <v>233</v>
      </c>
      <c r="C189" s="266" t="s">
        <v>122</v>
      </c>
      <c r="D189" s="13">
        <v>17244</v>
      </c>
      <c r="E189" s="13">
        <v>0</v>
      </c>
      <c r="F189" s="13">
        <v>0</v>
      </c>
      <c r="G189" s="9">
        <f t="shared" si="46"/>
        <v>17244</v>
      </c>
      <c r="H189" s="9">
        <v>0</v>
      </c>
      <c r="I189" s="89">
        <f t="shared" si="47"/>
        <v>17244</v>
      </c>
      <c r="J189" s="89">
        <v>0</v>
      </c>
    </row>
    <row r="190" spans="1:10" ht="12" customHeight="1">
      <c r="A190" s="94"/>
      <c r="B190" s="99" t="s">
        <v>137</v>
      </c>
      <c r="C190" s="266" t="s">
        <v>129</v>
      </c>
      <c r="D190" s="9">
        <v>38600</v>
      </c>
      <c r="E190" s="9">
        <v>1100</v>
      </c>
      <c r="F190" s="9"/>
      <c r="G190" s="9">
        <f t="shared" si="46"/>
        <v>39700</v>
      </c>
      <c r="H190" s="9">
        <v>0</v>
      </c>
      <c r="I190" s="89">
        <f t="shared" si="47"/>
        <v>39700</v>
      </c>
      <c r="J190" s="89">
        <v>0</v>
      </c>
    </row>
    <row r="191" spans="1:10" ht="11.25" customHeight="1">
      <c r="A191" s="94"/>
      <c r="B191" s="99" t="s">
        <v>235</v>
      </c>
      <c r="C191" s="266" t="s">
        <v>236</v>
      </c>
      <c r="D191" s="9">
        <v>6500</v>
      </c>
      <c r="E191" s="9">
        <v>300</v>
      </c>
      <c r="F191" s="9">
        <v>0</v>
      </c>
      <c r="G191" s="9">
        <f t="shared" si="46"/>
        <v>6800</v>
      </c>
      <c r="H191" s="9">
        <v>0</v>
      </c>
      <c r="I191" s="89">
        <f t="shared" si="47"/>
        <v>6800</v>
      </c>
      <c r="J191" s="89">
        <v>0</v>
      </c>
    </row>
    <row r="192" spans="1:10" ht="12.75" customHeight="1">
      <c r="A192" s="94"/>
      <c r="B192" s="7" t="s">
        <v>263</v>
      </c>
      <c r="C192" s="267" t="s">
        <v>422</v>
      </c>
      <c r="D192" s="9">
        <v>24560</v>
      </c>
      <c r="E192" s="9">
        <v>56279</v>
      </c>
      <c r="F192" s="9">
        <v>0</v>
      </c>
      <c r="G192" s="9">
        <f t="shared" si="46"/>
        <v>80839</v>
      </c>
      <c r="H192" s="9">
        <v>0</v>
      </c>
      <c r="I192" s="89">
        <f t="shared" si="47"/>
        <v>80839</v>
      </c>
      <c r="J192" s="89">
        <v>0</v>
      </c>
    </row>
    <row r="193" spans="1:10" ht="12" customHeight="1">
      <c r="A193" s="94"/>
      <c r="B193" s="7" t="s">
        <v>248</v>
      </c>
      <c r="C193" s="267" t="s">
        <v>238</v>
      </c>
      <c r="D193" s="9">
        <v>2000</v>
      </c>
      <c r="E193" s="9">
        <v>0</v>
      </c>
      <c r="F193" s="9">
        <v>0</v>
      </c>
      <c r="G193" s="9">
        <f t="shared" si="46"/>
        <v>2000</v>
      </c>
      <c r="H193" s="9">
        <v>0</v>
      </c>
      <c r="I193" s="89">
        <f t="shared" si="47"/>
        <v>2000</v>
      </c>
      <c r="J193" s="89">
        <v>0</v>
      </c>
    </row>
    <row r="194" spans="1:10" ht="12.75" customHeight="1">
      <c r="A194" s="94"/>
      <c r="B194" s="7" t="s">
        <v>229</v>
      </c>
      <c r="C194" s="267" t="s">
        <v>230</v>
      </c>
      <c r="D194" s="9">
        <v>3500</v>
      </c>
      <c r="E194" s="9">
        <v>0</v>
      </c>
      <c r="F194" s="9">
        <v>0</v>
      </c>
      <c r="G194" s="9">
        <f t="shared" si="46"/>
        <v>3500</v>
      </c>
      <c r="H194" s="9">
        <v>0</v>
      </c>
      <c r="I194" s="89">
        <f t="shared" si="47"/>
        <v>3500</v>
      </c>
      <c r="J194" s="89">
        <v>0</v>
      </c>
    </row>
    <row r="195" spans="1:10" ht="12.75" customHeight="1">
      <c r="A195" s="94"/>
      <c r="B195" s="7" t="s">
        <v>265</v>
      </c>
      <c r="C195" s="267" t="s">
        <v>242</v>
      </c>
      <c r="D195" s="13">
        <v>12924</v>
      </c>
      <c r="E195" s="13">
        <v>0</v>
      </c>
      <c r="F195" s="13">
        <v>0</v>
      </c>
      <c r="G195" s="9">
        <f t="shared" si="46"/>
        <v>12924</v>
      </c>
      <c r="H195" s="9">
        <v>0</v>
      </c>
      <c r="I195" s="89">
        <f t="shared" si="47"/>
        <v>12924</v>
      </c>
      <c r="J195" s="89">
        <v>0</v>
      </c>
    </row>
    <row r="196" spans="1:10" ht="12.75" customHeight="1">
      <c r="A196" s="94"/>
      <c r="B196" s="7" t="s">
        <v>266</v>
      </c>
      <c r="C196" s="266" t="s">
        <v>13</v>
      </c>
      <c r="D196" s="13">
        <v>268130</v>
      </c>
      <c r="E196" s="13">
        <v>0</v>
      </c>
      <c r="F196" s="13">
        <v>25179</v>
      </c>
      <c r="G196" s="9">
        <f>D196+E196-F196</f>
        <v>242951</v>
      </c>
      <c r="H196" s="9"/>
      <c r="I196" s="89">
        <f t="shared" si="47"/>
        <v>242951</v>
      </c>
      <c r="J196" s="89"/>
    </row>
    <row r="197" spans="1:10" ht="22.5" customHeight="1">
      <c r="A197" s="94"/>
      <c r="B197" s="7" t="s">
        <v>167</v>
      </c>
      <c r="C197" s="266" t="s">
        <v>421</v>
      </c>
      <c r="D197" s="9">
        <v>146303</v>
      </c>
      <c r="E197" s="9">
        <v>1543</v>
      </c>
      <c r="F197" s="9">
        <v>0</v>
      </c>
      <c r="G197" s="9">
        <f t="shared" si="46"/>
        <v>147846</v>
      </c>
      <c r="H197" s="9">
        <v>0</v>
      </c>
      <c r="I197" s="89">
        <f t="shared" si="47"/>
        <v>147846</v>
      </c>
      <c r="J197" s="89">
        <v>0</v>
      </c>
    </row>
    <row r="198" spans="1:10" ht="15" customHeight="1">
      <c r="A198" s="147" t="s">
        <v>62</v>
      </c>
      <c r="B198" s="148"/>
      <c r="C198" s="468" t="s">
        <v>61</v>
      </c>
      <c r="D198" s="135">
        <f>D199+D200+D201+D202+D203+D204+D205+D206+D207+D208+D209+D210+D211+D212+D213+D214+D215+D216</f>
        <v>2231219</v>
      </c>
      <c r="E198" s="135">
        <f>E199+E200+E201+E202+E203+E204+E205+E206+E207+E208+E209+E210+E211+E212+E213+E214+E215+E216</f>
        <v>67500</v>
      </c>
      <c r="F198" s="135">
        <f>F199+F200+F201+F202+F203+F204+F206+F205+F207+F208+F209+F210+F211+F212+F213+F214+F215+F216</f>
        <v>12557</v>
      </c>
      <c r="G198" s="135">
        <f>G199+G200+G201+G202+G203+G204+G205+G206+G207+G208+G209+G210+G211+G212+G213+G214+G215+G216</f>
        <v>2286162</v>
      </c>
      <c r="H198" s="135">
        <f>H199+H200+H201+H202+H203+H204+H205+H206+H207+H208+H209+H210+H211+H212+H213+H214+H215+H216</f>
        <v>0</v>
      </c>
      <c r="I198" s="135">
        <f>I199+I200+I201+I202+I203+I204+I205+I206+I207+I208+I209+I210+I211+I212+I213+I214+I215+I216</f>
        <v>2286162</v>
      </c>
      <c r="J198" s="135">
        <f>J199+J200+J201+J202+J203+J204+J205+J206+J207+J208+J209+J210+J211+J212+J213+J214+J215+J216</f>
        <v>0</v>
      </c>
    </row>
    <row r="199" spans="1:10" s="15" customFormat="1" ht="12.75" customHeight="1">
      <c r="A199" s="101"/>
      <c r="B199" s="90" t="s">
        <v>276</v>
      </c>
      <c r="C199" s="267" t="s">
        <v>165</v>
      </c>
      <c r="D199" s="13">
        <v>26337</v>
      </c>
      <c r="E199" s="13">
        <v>0</v>
      </c>
      <c r="F199" s="13">
        <v>0</v>
      </c>
      <c r="G199" s="9">
        <f aca="true" t="shared" si="48" ref="G199:G215">D199+E199-F199</f>
        <v>26337</v>
      </c>
      <c r="H199" s="9">
        <v>0</v>
      </c>
      <c r="I199" s="89">
        <f aca="true" t="shared" si="49" ref="I199:I215">G199</f>
        <v>26337</v>
      </c>
      <c r="J199" s="89">
        <v>0</v>
      </c>
    </row>
    <row r="200" spans="1:10" ht="13.5" customHeight="1">
      <c r="A200" s="100"/>
      <c r="B200" s="7" t="s">
        <v>231</v>
      </c>
      <c r="C200" s="266" t="s">
        <v>406</v>
      </c>
      <c r="D200" s="9">
        <v>1281282</v>
      </c>
      <c r="E200" s="9">
        <v>0</v>
      </c>
      <c r="F200" s="9"/>
      <c r="G200" s="9">
        <f t="shared" si="48"/>
        <v>1281282</v>
      </c>
      <c r="H200" s="9">
        <v>0</v>
      </c>
      <c r="I200" s="89">
        <f t="shared" si="49"/>
        <v>1281282</v>
      </c>
      <c r="J200" s="89">
        <v>0</v>
      </c>
    </row>
    <row r="201" spans="1:10" ht="12.75" customHeight="1">
      <c r="A201" s="100"/>
      <c r="B201" s="7" t="s">
        <v>233</v>
      </c>
      <c r="C201" s="266" t="s">
        <v>122</v>
      </c>
      <c r="D201" s="9">
        <v>93140</v>
      </c>
      <c r="E201" s="9">
        <v>0</v>
      </c>
      <c r="F201" s="9">
        <v>0</v>
      </c>
      <c r="G201" s="9">
        <f t="shared" si="48"/>
        <v>93140</v>
      </c>
      <c r="H201" s="9">
        <v>0</v>
      </c>
      <c r="I201" s="89">
        <f t="shared" si="49"/>
        <v>93140</v>
      </c>
      <c r="J201" s="89">
        <v>0</v>
      </c>
    </row>
    <row r="202" spans="1:10" ht="13.5" customHeight="1">
      <c r="A202" s="100"/>
      <c r="B202" s="99" t="s">
        <v>137</v>
      </c>
      <c r="C202" s="266" t="s">
        <v>262</v>
      </c>
      <c r="D202" s="9">
        <v>237206</v>
      </c>
      <c r="E202" s="9">
        <v>0</v>
      </c>
      <c r="F202" s="9">
        <v>0</v>
      </c>
      <c r="G202" s="9">
        <f t="shared" si="48"/>
        <v>237206</v>
      </c>
      <c r="H202" s="9">
        <v>0</v>
      </c>
      <c r="I202" s="89">
        <f t="shared" si="49"/>
        <v>237206</v>
      </c>
      <c r="J202" s="89">
        <v>0</v>
      </c>
    </row>
    <row r="203" spans="1:10" ht="14.25" customHeight="1">
      <c r="A203" s="100"/>
      <c r="B203" s="99" t="s">
        <v>235</v>
      </c>
      <c r="C203" s="266" t="s">
        <v>236</v>
      </c>
      <c r="D203" s="9">
        <v>32075</v>
      </c>
      <c r="E203" s="9">
        <v>0</v>
      </c>
      <c r="F203" s="9">
        <v>0</v>
      </c>
      <c r="G203" s="9">
        <f t="shared" si="48"/>
        <v>32075</v>
      </c>
      <c r="H203" s="9">
        <v>0</v>
      </c>
      <c r="I203" s="89">
        <f t="shared" si="49"/>
        <v>32075</v>
      </c>
      <c r="J203" s="89">
        <v>0</v>
      </c>
    </row>
    <row r="204" spans="1:10" ht="14.25" customHeight="1">
      <c r="A204" s="100"/>
      <c r="B204" s="7" t="s">
        <v>130</v>
      </c>
      <c r="C204" s="267" t="s">
        <v>131</v>
      </c>
      <c r="D204" s="9">
        <v>5621</v>
      </c>
      <c r="E204" s="9">
        <v>0</v>
      </c>
      <c r="F204" s="9">
        <v>0</v>
      </c>
      <c r="G204" s="9">
        <f t="shared" si="48"/>
        <v>5621</v>
      </c>
      <c r="H204" s="9">
        <v>0</v>
      </c>
      <c r="I204" s="89">
        <f t="shared" si="49"/>
        <v>5621</v>
      </c>
      <c r="J204" s="89">
        <v>0</v>
      </c>
    </row>
    <row r="205" spans="1:10" ht="14.25" customHeight="1">
      <c r="A205" s="100"/>
      <c r="B205" s="7" t="s">
        <v>443</v>
      </c>
      <c r="C205" s="267" t="s">
        <v>450</v>
      </c>
      <c r="D205" s="9">
        <v>1000</v>
      </c>
      <c r="E205" s="9">
        <v>0</v>
      </c>
      <c r="F205" s="9">
        <v>0</v>
      </c>
      <c r="G205" s="9">
        <f t="shared" si="48"/>
        <v>1000</v>
      </c>
      <c r="H205" s="9">
        <v>0</v>
      </c>
      <c r="I205" s="89">
        <f t="shared" si="49"/>
        <v>1000</v>
      </c>
      <c r="J205" s="89">
        <v>0</v>
      </c>
    </row>
    <row r="206" spans="1:10" ht="15" customHeight="1">
      <c r="A206" s="100"/>
      <c r="B206" s="93">
        <v>4210</v>
      </c>
      <c r="C206" s="267" t="s">
        <v>237</v>
      </c>
      <c r="D206" s="9">
        <v>114587</v>
      </c>
      <c r="E206" s="9">
        <v>0</v>
      </c>
      <c r="F206" s="9">
        <v>0</v>
      </c>
      <c r="G206" s="9">
        <f t="shared" si="48"/>
        <v>114587</v>
      </c>
      <c r="H206" s="9">
        <v>0</v>
      </c>
      <c r="I206" s="89">
        <f t="shared" si="49"/>
        <v>114587</v>
      </c>
      <c r="J206" s="89">
        <v>0</v>
      </c>
    </row>
    <row r="207" spans="1:10" ht="12.75" customHeight="1">
      <c r="A207" s="100"/>
      <c r="B207" s="93">
        <v>4240</v>
      </c>
      <c r="C207" s="267" t="s">
        <v>418</v>
      </c>
      <c r="D207" s="9">
        <v>1798</v>
      </c>
      <c r="E207" s="9">
        <v>0</v>
      </c>
      <c r="F207" s="9">
        <v>0</v>
      </c>
      <c r="G207" s="9">
        <f t="shared" si="48"/>
        <v>1798</v>
      </c>
      <c r="H207" s="9">
        <v>0</v>
      </c>
      <c r="I207" s="89">
        <f t="shared" si="49"/>
        <v>1798</v>
      </c>
      <c r="J207" s="89">
        <v>0</v>
      </c>
    </row>
    <row r="208" spans="1:10" ht="13.5" customHeight="1">
      <c r="A208" s="100"/>
      <c r="B208" s="7" t="s">
        <v>248</v>
      </c>
      <c r="C208" s="267" t="s">
        <v>238</v>
      </c>
      <c r="D208" s="9">
        <v>32000</v>
      </c>
      <c r="E208" s="9">
        <v>0</v>
      </c>
      <c r="F208" s="9">
        <v>0</v>
      </c>
      <c r="G208" s="9">
        <f t="shared" si="48"/>
        <v>32000</v>
      </c>
      <c r="H208" s="9">
        <v>0</v>
      </c>
      <c r="I208" s="89">
        <f t="shared" si="49"/>
        <v>32000</v>
      </c>
      <c r="J208" s="89">
        <v>0</v>
      </c>
    </row>
    <row r="209" spans="1:10" ht="13.5" customHeight="1">
      <c r="A209" s="100"/>
      <c r="B209" s="7" t="s">
        <v>284</v>
      </c>
      <c r="C209" s="267" t="s">
        <v>239</v>
      </c>
      <c r="D209" s="9">
        <v>70000</v>
      </c>
      <c r="E209" s="9">
        <v>67500</v>
      </c>
      <c r="F209" s="9">
        <v>0</v>
      </c>
      <c r="G209" s="9">
        <f t="shared" si="48"/>
        <v>137500</v>
      </c>
      <c r="H209" s="9">
        <v>0</v>
      </c>
      <c r="I209" s="89">
        <f t="shared" si="49"/>
        <v>137500</v>
      </c>
      <c r="J209" s="89">
        <v>0</v>
      </c>
    </row>
    <row r="210" spans="1:10" ht="13.5" customHeight="1">
      <c r="A210" s="100"/>
      <c r="B210" s="7" t="s">
        <v>229</v>
      </c>
      <c r="C210" s="267" t="s">
        <v>230</v>
      </c>
      <c r="D210" s="9">
        <v>29900</v>
      </c>
      <c r="E210" s="9">
        <v>0</v>
      </c>
      <c r="F210" s="9">
        <v>0</v>
      </c>
      <c r="G210" s="9">
        <f t="shared" si="48"/>
        <v>29900</v>
      </c>
      <c r="H210" s="9">
        <v>0</v>
      </c>
      <c r="I210" s="89">
        <f t="shared" si="49"/>
        <v>29900</v>
      </c>
      <c r="J210" s="89">
        <v>0</v>
      </c>
    </row>
    <row r="211" spans="1:10" ht="13.5" customHeight="1">
      <c r="A211" s="100"/>
      <c r="B211" s="7" t="s">
        <v>445</v>
      </c>
      <c r="C211" s="267" t="s">
        <v>446</v>
      </c>
      <c r="D211" s="9">
        <v>4000</v>
      </c>
      <c r="E211" s="9">
        <v>0</v>
      </c>
      <c r="F211" s="9">
        <v>0</v>
      </c>
      <c r="G211" s="9">
        <f t="shared" si="48"/>
        <v>4000</v>
      </c>
      <c r="H211" s="9">
        <v>0</v>
      </c>
      <c r="I211" s="89">
        <f t="shared" si="49"/>
        <v>4000</v>
      </c>
      <c r="J211" s="89">
        <v>0</v>
      </c>
    </row>
    <row r="212" spans="1:10" ht="14.25" customHeight="1">
      <c r="A212" s="100"/>
      <c r="B212" s="7" t="s">
        <v>264</v>
      </c>
      <c r="C212" s="267" t="s">
        <v>240</v>
      </c>
      <c r="D212" s="9">
        <v>3856</v>
      </c>
      <c r="E212" s="9">
        <v>0</v>
      </c>
      <c r="F212" s="9">
        <v>0</v>
      </c>
      <c r="G212" s="9">
        <f t="shared" si="48"/>
        <v>3856</v>
      </c>
      <c r="H212" s="9">
        <v>0</v>
      </c>
      <c r="I212" s="89">
        <f t="shared" si="49"/>
        <v>3856</v>
      </c>
      <c r="J212" s="89">
        <v>0</v>
      </c>
    </row>
    <row r="213" spans="1:10" ht="14.25" customHeight="1">
      <c r="A213" s="100"/>
      <c r="B213" s="7" t="s">
        <v>290</v>
      </c>
      <c r="C213" s="267" t="s">
        <v>241</v>
      </c>
      <c r="D213" s="9">
        <v>0</v>
      </c>
      <c r="E213" s="9">
        <v>0</v>
      </c>
      <c r="F213" s="9">
        <v>0</v>
      </c>
      <c r="G213" s="9">
        <f t="shared" si="48"/>
        <v>0</v>
      </c>
      <c r="H213" s="9">
        <v>0</v>
      </c>
      <c r="I213" s="89">
        <f t="shared" si="49"/>
        <v>0</v>
      </c>
      <c r="J213" s="89">
        <v>0</v>
      </c>
    </row>
    <row r="214" spans="1:10" ht="12.75" customHeight="1">
      <c r="A214" s="100"/>
      <c r="B214" s="7" t="s">
        <v>265</v>
      </c>
      <c r="C214" s="267" t="s">
        <v>242</v>
      </c>
      <c r="D214" s="9">
        <v>64763</v>
      </c>
      <c r="E214" s="9">
        <v>0</v>
      </c>
      <c r="F214" s="9">
        <v>0</v>
      </c>
      <c r="G214" s="9">
        <f t="shared" si="48"/>
        <v>64763</v>
      </c>
      <c r="H214" s="9">
        <v>0</v>
      </c>
      <c r="I214" s="89">
        <f t="shared" si="49"/>
        <v>64763</v>
      </c>
      <c r="J214" s="89">
        <v>0</v>
      </c>
    </row>
    <row r="215" spans="1:10" ht="13.5" customHeight="1">
      <c r="A215" s="100"/>
      <c r="B215" s="7" t="s">
        <v>249</v>
      </c>
      <c r="C215" s="267" t="s">
        <v>250</v>
      </c>
      <c r="D215" s="9">
        <v>1068</v>
      </c>
      <c r="E215" s="9">
        <v>0</v>
      </c>
      <c r="F215" s="9">
        <v>0</v>
      </c>
      <c r="G215" s="9">
        <f t="shared" si="48"/>
        <v>1068</v>
      </c>
      <c r="H215" s="9">
        <v>0</v>
      </c>
      <c r="I215" s="89">
        <f t="shared" si="49"/>
        <v>1068</v>
      </c>
      <c r="J215" s="89">
        <v>0</v>
      </c>
    </row>
    <row r="216" spans="1:10" ht="21" customHeight="1">
      <c r="A216" s="100"/>
      <c r="B216" s="7" t="s">
        <v>167</v>
      </c>
      <c r="C216" s="266" t="s">
        <v>419</v>
      </c>
      <c r="D216" s="9">
        <f>D217+D218</f>
        <v>232586</v>
      </c>
      <c r="E216" s="9">
        <f aca="true" t="shared" si="50" ref="E216:J216">E217+E218</f>
        <v>0</v>
      </c>
      <c r="F216" s="9">
        <f t="shared" si="50"/>
        <v>12557</v>
      </c>
      <c r="G216" s="9">
        <f t="shared" si="50"/>
        <v>220029</v>
      </c>
      <c r="H216" s="9">
        <f t="shared" si="50"/>
        <v>0</v>
      </c>
      <c r="I216" s="9">
        <f t="shared" si="50"/>
        <v>220029</v>
      </c>
      <c r="J216" s="9">
        <f t="shared" si="50"/>
        <v>0</v>
      </c>
    </row>
    <row r="217" spans="1:10" ht="13.5" customHeight="1">
      <c r="A217" s="100"/>
      <c r="B217" s="7"/>
      <c r="C217" s="267" t="s">
        <v>173</v>
      </c>
      <c r="D217" s="9">
        <v>57779</v>
      </c>
      <c r="E217" s="9">
        <v>0</v>
      </c>
      <c r="F217" s="9">
        <v>12557</v>
      </c>
      <c r="G217" s="9">
        <f>D217+E217-F217</f>
        <v>45222</v>
      </c>
      <c r="H217" s="9">
        <v>0</v>
      </c>
      <c r="I217" s="89">
        <f>G217</f>
        <v>45222</v>
      </c>
      <c r="J217" s="89">
        <v>0</v>
      </c>
    </row>
    <row r="218" spans="1:10" ht="12.75" customHeight="1">
      <c r="A218" s="100"/>
      <c r="B218" s="9"/>
      <c r="C218" s="267" t="s">
        <v>174</v>
      </c>
      <c r="D218" s="9">
        <v>174807</v>
      </c>
      <c r="E218" s="9">
        <v>0</v>
      </c>
      <c r="F218" s="9">
        <v>0</v>
      </c>
      <c r="G218" s="9">
        <f>D218+E218-F218</f>
        <v>174807</v>
      </c>
      <c r="H218" s="9">
        <v>0</v>
      </c>
      <c r="I218" s="89">
        <f>G218</f>
        <v>174807</v>
      </c>
      <c r="J218" s="89">
        <v>0</v>
      </c>
    </row>
    <row r="219" spans="1:10" ht="15.75" customHeight="1">
      <c r="A219" s="146" t="s">
        <v>175</v>
      </c>
      <c r="B219" s="135"/>
      <c r="C219" s="468" t="s">
        <v>176</v>
      </c>
      <c r="D219" s="135">
        <f>D220+D221+D222+D223+D224+D225+D226+D227</f>
        <v>1059528</v>
      </c>
      <c r="E219" s="135">
        <f aca="true" t="shared" si="51" ref="E219:J219">E220+E221+E222+E223+E224+E225+E226+E227</f>
        <v>0</v>
      </c>
      <c r="F219" s="135">
        <f t="shared" si="51"/>
        <v>0</v>
      </c>
      <c r="G219" s="135">
        <f t="shared" si="51"/>
        <v>1059528</v>
      </c>
      <c r="H219" s="135">
        <f t="shared" si="51"/>
        <v>0</v>
      </c>
      <c r="I219" s="135">
        <f t="shared" si="51"/>
        <v>1059528</v>
      </c>
      <c r="J219" s="135">
        <f t="shared" si="51"/>
        <v>0</v>
      </c>
    </row>
    <row r="220" spans="1:10" ht="12.75" customHeight="1">
      <c r="A220" s="100"/>
      <c r="B220" s="9">
        <v>4010</v>
      </c>
      <c r="C220" s="266" t="s">
        <v>136</v>
      </c>
      <c r="D220" s="9">
        <v>710120</v>
      </c>
      <c r="E220" s="9">
        <v>0</v>
      </c>
      <c r="F220" s="9">
        <v>0</v>
      </c>
      <c r="G220" s="9">
        <f aca="true" t="shared" si="52" ref="G220:G227">D220+E220-F220</f>
        <v>710120</v>
      </c>
      <c r="H220" s="9">
        <v>0</v>
      </c>
      <c r="I220" s="89">
        <f aca="true" t="shared" si="53" ref="I220:I227">G220</f>
        <v>710120</v>
      </c>
      <c r="J220" s="89">
        <v>0</v>
      </c>
    </row>
    <row r="221" spans="1:10" ht="12.75" customHeight="1">
      <c r="A221" s="100"/>
      <c r="B221" s="9">
        <v>4040</v>
      </c>
      <c r="C221" s="266" t="s">
        <v>122</v>
      </c>
      <c r="D221" s="9">
        <v>47493</v>
      </c>
      <c r="E221" s="9">
        <v>0</v>
      </c>
      <c r="F221" s="9">
        <v>0</v>
      </c>
      <c r="G221" s="9">
        <f t="shared" si="52"/>
        <v>47493</v>
      </c>
      <c r="H221" s="9">
        <v>0</v>
      </c>
      <c r="I221" s="89">
        <f t="shared" si="53"/>
        <v>47493</v>
      </c>
      <c r="J221" s="89">
        <v>0</v>
      </c>
    </row>
    <row r="222" spans="1:10" ht="12.75" customHeight="1">
      <c r="A222" s="100"/>
      <c r="B222" s="9">
        <v>4110</v>
      </c>
      <c r="C222" s="266" t="s">
        <v>262</v>
      </c>
      <c r="D222" s="9">
        <v>131113</v>
      </c>
      <c r="E222" s="9">
        <v>0</v>
      </c>
      <c r="F222" s="9">
        <v>0</v>
      </c>
      <c r="G222" s="9">
        <f t="shared" si="52"/>
        <v>131113</v>
      </c>
      <c r="H222" s="9">
        <v>0</v>
      </c>
      <c r="I222" s="89">
        <f t="shared" si="53"/>
        <v>131113</v>
      </c>
      <c r="J222" s="89">
        <v>0</v>
      </c>
    </row>
    <row r="223" spans="1:10" ht="11.25" customHeight="1">
      <c r="A223" s="100"/>
      <c r="B223" s="9">
        <v>4120</v>
      </c>
      <c r="C223" s="266" t="s">
        <v>236</v>
      </c>
      <c r="D223" s="9">
        <v>18088</v>
      </c>
      <c r="E223" s="9">
        <v>0</v>
      </c>
      <c r="F223" s="9">
        <v>0</v>
      </c>
      <c r="G223" s="9">
        <f t="shared" si="52"/>
        <v>18088</v>
      </c>
      <c r="H223" s="9">
        <v>0</v>
      </c>
      <c r="I223" s="89">
        <f t="shared" si="53"/>
        <v>18088</v>
      </c>
      <c r="J223" s="89">
        <v>0</v>
      </c>
    </row>
    <row r="224" spans="1:10" ht="12.75" customHeight="1">
      <c r="A224" s="100"/>
      <c r="B224" s="9">
        <v>4210</v>
      </c>
      <c r="C224" s="267" t="s">
        <v>132</v>
      </c>
      <c r="D224" s="9">
        <v>82040</v>
      </c>
      <c r="E224" s="9">
        <v>0</v>
      </c>
      <c r="F224" s="9">
        <v>0</v>
      </c>
      <c r="G224" s="9">
        <f t="shared" si="52"/>
        <v>82040</v>
      </c>
      <c r="H224" s="9">
        <v>0</v>
      </c>
      <c r="I224" s="89">
        <f t="shared" si="53"/>
        <v>82040</v>
      </c>
      <c r="J224" s="89">
        <v>0</v>
      </c>
    </row>
    <row r="225" spans="1:10" ht="12" customHeight="1">
      <c r="A225" s="100"/>
      <c r="B225" s="9">
        <v>4260</v>
      </c>
      <c r="C225" s="267" t="s">
        <v>238</v>
      </c>
      <c r="D225" s="9">
        <v>17000</v>
      </c>
      <c r="E225" s="9">
        <v>0</v>
      </c>
      <c r="F225" s="9">
        <v>0</v>
      </c>
      <c r="G225" s="9">
        <f t="shared" si="52"/>
        <v>17000</v>
      </c>
      <c r="H225" s="9">
        <v>0</v>
      </c>
      <c r="I225" s="89">
        <f t="shared" si="53"/>
        <v>17000</v>
      </c>
      <c r="J225" s="89">
        <v>0</v>
      </c>
    </row>
    <row r="226" spans="1:10" ht="12.75" customHeight="1">
      <c r="A226" s="100"/>
      <c r="B226" s="9">
        <v>4300</v>
      </c>
      <c r="C226" s="267" t="s">
        <v>123</v>
      </c>
      <c r="D226" s="9">
        <v>10444</v>
      </c>
      <c r="E226" s="9">
        <v>0</v>
      </c>
      <c r="F226" s="9">
        <v>0</v>
      </c>
      <c r="G226" s="9">
        <f t="shared" si="52"/>
        <v>10444</v>
      </c>
      <c r="H226" s="9">
        <v>0</v>
      </c>
      <c r="I226" s="89">
        <f t="shared" si="53"/>
        <v>10444</v>
      </c>
      <c r="J226" s="89">
        <v>0</v>
      </c>
    </row>
    <row r="227" spans="1:10" ht="12.75" customHeight="1">
      <c r="A227" s="100"/>
      <c r="B227" s="9">
        <v>4440</v>
      </c>
      <c r="C227" s="267" t="s">
        <v>242</v>
      </c>
      <c r="D227" s="9">
        <v>43230</v>
      </c>
      <c r="E227" s="9">
        <v>0</v>
      </c>
      <c r="F227" s="9">
        <v>0</v>
      </c>
      <c r="G227" s="9">
        <f t="shared" si="52"/>
        <v>43230</v>
      </c>
      <c r="H227" s="9">
        <v>0</v>
      </c>
      <c r="I227" s="89">
        <f t="shared" si="53"/>
        <v>43230</v>
      </c>
      <c r="J227" s="89">
        <v>0</v>
      </c>
    </row>
    <row r="228" spans="1:10" ht="15.75" customHeight="1">
      <c r="A228" s="146" t="s">
        <v>64</v>
      </c>
      <c r="B228" s="136"/>
      <c r="C228" s="468" t="s">
        <v>63</v>
      </c>
      <c r="D228" s="135">
        <f>D229+D230+D231+D232+D233+D234+D235+D236+D237+D238+D239+D240+D241+D242+D243+D244+D245+D246+D247+D248+D249</f>
        <v>4774329</v>
      </c>
      <c r="E228" s="135">
        <f aca="true" t="shared" si="54" ref="E228:J228">E229+E230+E231+E232+E233+E234+E235+E236+E237+E238+E239+E240+E241+E242+E243+E244+E245+E246+E247+E248+E249</f>
        <v>96622</v>
      </c>
      <c r="F228" s="135">
        <f t="shared" si="54"/>
        <v>26221</v>
      </c>
      <c r="G228" s="135">
        <f t="shared" si="54"/>
        <v>4844730</v>
      </c>
      <c r="H228" s="135">
        <f t="shared" si="54"/>
        <v>0</v>
      </c>
      <c r="I228" s="135">
        <f t="shared" si="54"/>
        <v>4844730</v>
      </c>
      <c r="J228" s="135">
        <f t="shared" si="54"/>
        <v>0</v>
      </c>
    </row>
    <row r="229" spans="1:10" s="15" customFormat="1" ht="12.75" customHeight="1">
      <c r="A229" s="5"/>
      <c r="B229" s="90" t="s">
        <v>276</v>
      </c>
      <c r="C229" s="266" t="s">
        <v>177</v>
      </c>
      <c r="D229" s="13">
        <v>2700</v>
      </c>
      <c r="E229" s="13">
        <v>0</v>
      </c>
      <c r="F229" s="13">
        <v>0</v>
      </c>
      <c r="G229" s="9">
        <f aca="true" t="shared" si="55" ref="G229:G246">D229+E229-F229</f>
        <v>2700</v>
      </c>
      <c r="H229" s="13">
        <v>0</v>
      </c>
      <c r="I229" s="89">
        <f aca="true" t="shared" si="56" ref="I229:I246">G229</f>
        <v>2700</v>
      </c>
      <c r="J229" s="13">
        <v>0</v>
      </c>
    </row>
    <row r="230" spans="1:10" ht="14.25" customHeight="1">
      <c r="A230" s="100"/>
      <c r="B230" s="7" t="s">
        <v>231</v>
      </c>
      <c r="C230" s="266" t="s">
        <v>405</v>
      </c>
      <c r="D230" s="9">
        <v>2676717</v>
      </c>
      <c r="E230" s="9">
        <v>81500</v>
      </c>
      <c r="F230" s="9">
        <v>0</v>
      </c>
      <c r="G230" s="9">
        <f t="shared" si="55"/>
        <v>2758217</v>
      </c>
      <c r="H230" s="9">
        <v>0</v>
      </c>
      <c r="I230" s="89">
        <f t="shared" si="56"/>
        <v>2758217</v>
      </c>
      <c r="J230" s="89">
        <v>0</v>
      </c>
    </row>
    <row r="231" spans="1:10" ht="13.5" customHeight="1">
      <c r="A231" s="100"/>
      <c r="B231" s="7" t="s">
        <v>233</v>
      </c>
      <c r="C231" s="266" t="s">
        <v>122</v>
      </c>
      <c r="D231" s="9">
        <v>224454</v>
      </c>
      <c r="E231" s="9">
        <v>0</v>
      </c>
      <c r="F231" s="9">
        <v>0</v>
      </c>
      <c r="G231" s="9">
        <f t="shared" si="55"/>
        <v>224454</v>
      </c>
      <c r="H231" s="9">
        <v>0</v>
      </c>
      <c r="I231" s="89">
        <f t="shared" si="56"/>
        <v>224454</v>
      </c>
      <c r="J231" s="89">
        <v>0</v>
      </c>
    </row>
    <row r="232" spans="1:10" ht="12.75" customHeight="1">
      <c r="A232" s="100"/>
      <c r="B232" s="99" t="s">
        <v>137</v>
      </c>
      <c r="C232" s="266" t="s">
        <v>262</v>
      </c>
      <c r="D232" s="9">
        <v>508761</v>
      </c>
      <c r="E232" s="9">
        <v>0</v>
      </c>
      <c r="F232" s="9">
        <v>0</v>
      </c>
      <c r="G232" s="9">
        <f t="shared" si="55"/>
        <v>508761</v>
      </c>
      <c r="H232" s="9">
        <v>0</v>
      </c>
      <c r="I232" s="89">
        <f t="shared" si="56"/>
        <v>508761</v>
      </c>
      <c r="J232" s="89">
        <v>0</v>
      </c>
    </row>
    <row r="233" spans="1:10" ht="12" customHeight="1">
      <c r="A233" s="100"/>
      <c r="B233" s="99" t="s">
        <v>235</v>
      </c>
      <c r="C233" s="266" t="s">
        <v>236</v>
      </c>
      <c r="D233" s="9">
        <v>70031</v>
      </c>
      <c r="E233" s="9">
        <v>0</v>
      </c>
      <c r="F233" s="9">
        <v>0</v>
      </c>
      <c r="G233" s="9">
        <f t="shared" si="55"/>
        <v>70031</v>
      </c>
      <c r="H233" s="9">
        <v>0</v>
      </c>
      <c r="I233" s="89">
        <f t="shared" si="56"/>
        <v>70031</v>
      </c>
      <c r="J233" s="89">
        <v>0</v>
      </c>
    </row>
    <row r="234" spans="1:10" ht="12" customHeight="1">
      <c r="A234" s="100"/>
      <c r="B234" s="7" t="s">
        <v>130</v>
      </c>
      <c r="C234" s="266" t="s">
        <v>178</v>
      </c>
      <c r="D234" s="9">
        <v>6000</v>
      </c>
      <c r="E234" s="9">
        <v>0</v>
      </c>
      <c r="F234" s="9">
        <v>0</v>
      </c>
      <c r="G234" s="9">
        <f t="shared" si="55"/>
        <v>6000</v>
      </c>
      <c r="H234" s="9">
        <v>0</v>
      </c>
      <c r="I234" s="89">
        <f t="shared" si="56"/>
        <v>6000</v>
      </c>
      <c r="J234" s="89">
        <v>0</v>
      </c>
    </row>
    <row r="235" spans="1:10" ht="12" customHeight="1">
      <c r="A235" s="100"/>
      <c r="B235" s="7" t="s">
        <v>443</v>
      </c>
      <c r="C235" s="266" t="s">
        <v>450</v>
      </c>
      <c r="D235" s="9">
        <v>4900</v>
      </c>
      <c r="E235" s="9">
        <v>0</v>
      </c>
      <c r="F235" s="9">
        <v>0</v>
      </c>
      <c r="G235" s="9">
        <f t="shared" si="55"/>
        <v>4900</v>
      </c>
      <c r="H235" s="9">
        <v>0</v>
      </c>
      <c r="I235" s="89">
        <f t="shared" si="56"/>
        <v>4900</v>
      </c>
      <c r="J235" s="89">
        <v>0</v>
      </c>
    </row>
    <row r="236" spans="1:10" ht="11.25" customHeight="1">
      <c r="A236" s="100"/>
      <c r="B236" s="7" t="s">
        <v>263</v>
      </c>
      <c r="C236" s="267" t="s">
        <v>237</v>
      </c>
      <c r="D236" s="9">
        <v>589553</v>
      </c>
      <c r="E236" s="9">
        <v>10049</v>
      </c>
      <c r="F236" s="9">
        <v>0</v>
      </c>
      <c r="G236" s="9">
        <f t="shared" si="55"/>
        <v>599602</v>
      </c>
      <c r="H236" s="9">
        <v>0</v>
      </c>
      <c r="I236" s="89">
        <f t="shared" si="56"/>
        <v>599602</v>
      </c>
      <c r="J236" s="89">
        <v>0</v>
      </c>
    </row>
    <row r="237" spans="1:10" ht="11.25" customHeight="1">
      <c r="A237" s="100"/>
      <c r="B237" s="7" t="s">
        <v>179</v>
      </c>
      <c r="C237" s="267" t="s">
        <v>418</v>
      </c>
      <c r="D237" s="9">
        <v>8000</v>
      </c>
      <c r="E237" s="9">
        <v>0</v>
      </c>
      <c r="F237" s="9">
        <v>0</v>
      </c>
      <c r="G237" s="9">
        <f t="shared" si="55"/>
        <v>8000</v>
      </c>
      <c r="H237" s="9">
        <v>0</v>
      </c>
      <c r="I237" s="89">
        <f t="shared" si="56"/>
        <v>8000</v>
      </c>
      <c r="J237" s="89">
        <v>0</v>
      </c>
    </row>
    <row r="238" spans="1:10" ht="12" customHeight="1">
      <c r="A238" s="100"/>
      <c r="B238" s="7" t="s">
        <v>248</v>
      </c>
      <c r="C238" s="267" t="s">
        <v>238</v>
      </c>
      <c r="D238" s="9">
        <v>64500</v>
      </c>
      <c r="E238" s="9"/>
      <c r="F238" s="9">
        <v>0</v>
      </c>
      <c r="G238" s="9">
        <f t="shared" si="55"/>
        <v>64500</v>
      </c>
      <c r="H238" s="9">
        <v>0</v>
      </c>
      <c r="I238" s="89">
        <f t="shared" si="56"/>
        <v>64500</v>
      </c>
      <c r="J238" s="89">
        <v>0</v>
      </c>
    </row>
    <row r="239" spans="1:10" ht="12" customHeight="1">
      <c r="A239" s="100"/>
      <c r="B239" s="7" t="s">
        <v>284</v>
      </c>
      <c r="C239" s="267" t="s">
        <v>239</v>
      </c>
      <c r="D239" s="9">
        <v>152900</v>
      </c>
      <c r="E239" s="9">
        <v>0</v>
      </c>
      <c r="F239" s="9">
        <v>10049</v>
      </c>
      <c r="G239" s="9">
        <f>D239+E239-F239</f>
        <v>142851</v>
      </c>
      <c r="H239" s="9"/>
      <c r="I239" s="89">
        <f t="shared" si="56"/>
        <v>142851</v>
      </c>
      <c r="J239" s="89"/>
    </row>
    <row r="240" spans="1:10" ht="12.75" customHeight="1">
      <c r="A240" s="100"/>
      <c r="B240" s="7" t="s">
        <v>229</v>
      </c>
      <c r="C240" s="267" t="s">
        <v>230</v>
      </c>
      <c r="D240" s="9">
        <v>106984</v>
      </c>
      <c r="E240" s="9">
        <v>5073</v>
      </c>
      <c r="F240" s="9">
        <v>0</v>
      </c>
      <c r="G240" s="9">
        <f t="shared" si="55"/>
        <v>112057</v>
      </c>
      <c r="H240" s="9">
        <v>0</v>
      </c>
      <c r="I240" s="89">
        <f t="shared" si="56"/>
        <v>112057</v>
      </c>
      <c r="J240" s="89">
        <v>0</v>
      </c>
    </row>
    <row r="241" spans="1:10" ht="12" customHeight="1">
      <c r="A241" s="100"/>
      <c r="B241" s="7" t="s">
        <v>445</v>
      </c>
      <c r="C241" s="267" t="s">
        <v>446</v>
      </c>
      <c r="D241" s="9">
        <v>5871</v>
      </c>
      <c r="E241" s="9">
        <v>0</v>
      </c>
      <c r="F241" s="9">
        <v>0</v>
      </c>
      <c r="G241" s="9">
        <f t="shared" si="55"/>
        <v>5871</v>
      </c>
      <c r="H241" s="9">
        <v>0</v>
      </c>
      <c r="I241" s="89">
        <f t="shared" si="56"/>
        <v>5871</v>
      </c>
      <c r="J241" s="89">
        <v>0</v>
      </c>
    </row>
    <row r="242" spans="1:10" ht="12" customHeight="1">
      <c r="A242" s="100"/>
      <c r="B242" s="7" t="s">
        <v>264</v>
      </c>
      <c r="C242" s="267" t="s">
        <v>240</v>
      </c>
      <c r="D242" s="9">
        <v>4500</v>
      </c>
      <c r="E242" s="9">
        <v>0</v>
      </c>
      <c r="F242" s="9">
        <v>0</v>
      </c>
      <c r="G242" s="9">
        <f t="shared" si="55"/>
        <v>4500</v>
      </c>
      <c r="H242" s="9">
        <v>0</v>
      </c>
      <c r="I242" s="89">
        <f t="shared" si="56"/>
        <v>4500</v>
      </c>
      <c r="J242" s="89">
        <v>0</v>
      </c>
    </row>
    <row r="243" spans="1:10" ht="12" customHeight="1">
      <c r="A243" s="100"/>
      <c r="B243" s="7" t="s">
        <v>402</v>
      </c>
      <c r="C243" s="267" t="s">
        <v>403</v>
      </c>
      <c r="D243" s="9">
        <v>600</v>
      </c>
      <c r="E243" s="9">
        <v>0</v>
      </c>
      <c r="F243" s="9">
        <v>0</v>
      </c>
      <c r="G243" s="9">
        <f t="shared" si="55"/>
        <v>600</v>
      </c>
      <c r="H243" s="9">
        <v>0</v>
      </c>
      <c r="I243" s="89">
        <f t="shared" si="56"/>
        <v>600</v>
      </c>
      <c r="J243" s="89">
        <v>0</v>
      </c>
    </row>
    <row r="244" spans="1:10" ht="12" customHeight="1">
      <c r="A244" s="100"/>
      <c r="B244" s="7" t="s">
        <v>290</v>
      </c>
      <c r="C244" s="267" t="s">
        <v>241</v>
      </c>
      <c r="D244" s="13">
        <v>0</v>
      </c>
      <c r="E244" s="9">
        <v>0</v>
      </c>
      <c r="F244" s="9">
        <v>0</v>
      </c>
      <c r="G244" s="9">
        <f t="shared" si="55"/>
        <v>0</v>
      </c>
      <c r="H244" s="9">
        <v>0</v>
      </c>
      <c r="I244" s="89">
        <f t="shared" si="56"/>
        <v>0</v>
      </c>
      <c r="J244" s="89">
        <v>0</v>
      </c>
    </row>
    <row r="245" spans="1:10" ht="12" customHeight="1">
      <c r="A245" s="100"/>
      <c r="B245" s="7" t="s">
        <v>265</v>
      </c>
      <c r="C245" s="267" t="s">
        <v>242</v>
      </c>
      <c r="D245" s="9">
        <v>144856</v>
      </c>
      <c r="E245" s="9">
        <v>0</v>
      </c>
      <c r="F245" s="9">
        <v>0</v>
      </c>
      <c r="G245" s="9">
        <f t="shared" si="55"/>
        <v>144856</v>
      </c>
      <c r="H245" s="9">
        <v>0</v>
      </c>
      <c r="I245" s="89">
        <f t="shared" si="56"/>
        <v>144856</v>
      </c>
      <c r="J245" s="89">
        <v>0</v>
      </c>
    </row>
    <row r="246" spans="1:10" ht="12.75" customHeight="1">
      <c r="A246" s="100"/>
      <c r="B246" s="7" t="s">
        <v>249</v>
      </c>
      <c r="C246" s="267" t="s">
        <v>250</v>
      </c>
      <c r="D246" s="9">
        <v>124</v>
      </c>
      <c r="E246" s="9">
        <v>0</v>
      </c>
      <c r="F246" s="9">
        <v>0</v>
      </c>
      <c r="G246" s="9">
        <f t="shared" si="55"/>
        <v>124</v>
      </c>
      <c r="H246" s="9">
        <v>0</v>
      </c>
      <c r="I246" s="89">
        <f t="shared" si="56"/>
        <v>124</v>
      </c>
      <c r="J246" s="89">
        <v>0</v>
      </c>
    </row>
    <row r="247" spans="1:10" ht="12.75" customHeight="1">
      <c r="A247" s="100"/>
      <c r="B247" s="7" t="s">
        <v>146</v>
      </c>
      <c r="C247" s="267" t="s">
        <v>457</v>
      </c>
      <c r="D247" s="9">
        <v>1000</v>
      </c>
      <c r="E247" s="9">
        <v>0</v>
      </c>
      <c r="F247" s="9">
        <v>0</v>
      </c>
      <c r="G247" s="9">
        <f>D247+E247-F247</f>
        <v>1000</v>
      </c>
      <c r="H247" s="9">
        <v>0</v>
      </c>
      <c r="I247" s="89">
        <f>G247</f>
        <v>1000</v>
      </c>
      <c r="J247" s="89">
        <v>0</v>
      </c>
    </row>
    <row r="248" spans="1:10" ht="12.75" customHeight="1">
      <c r="A248" s="100"/>
      <c r="B248" s="7" t="s">
        <v>292</v>
      </c>
      <c r="C248" s="267" t="s">
        <v>476</v>
      </c>
      <c r="D248" s="9">
        <v>70000</v>
      </c>
      <c r="E248" s="9">
        <v>0</v>
      </c>
      <c r="F248" s="9">
        <v>0</v>
      </c>
      <c r="G248" s="9">
        <f>D248+E248-F248</f>
        <v>70000</v>
      </c>
      <c r="H248" s="9">
        <v>0</v>
      </c>
      <c r="I248" s="89">
        <f>G248</f>
        <v>70000</v>
      </c>
      <c r="J248" s="89">
        <v>0</v>
      </c>
    </row>
    <row r="249" spans="1:10" ht="21.75" customHeight="1">
      <c r="A249" s="100"/>
      <c r="B249" s="7" t="s">
        <v>167</v>
      </c>
      <c r="C249" s="266" t="s">
        <v>420</v>
      </c>
      <c r="D249" s="9">
        <f>D250+D251</f>
        <v>131878</v>
      </c>
      <c r="E249" s="9">
        <f aca="true" t="shared" si="57" ref="E249:J249">E250+E251</f>
        <v>0</v>
      </c>
      <c r="F249" s="9">
        <f t="shared" si="57"/>
        <v>16172</v>
      </c>
      <c r="G249" s="9">
        <f t="shared" si="57"/>
        <v>115706</v>
      </c>
      <c r="H249" s="9">
        <f t="shared" si="57"/>
        <v>0</v>
      </c>
      <c r="I249" s="9">
        <f t="shared" si="57"/>
        <v>115706</v>
      </c>
      <c r="J249" s="9">
        <f t="shared" si="57"/>
        <v>0</v>
      </c>
    </row>
    <row r="250" spans="1:10" ht="11.25" customHeight="1">
      <c r="A250" s="100"/>
      <c r="B250" s="7"/>
      <c r="C250" s="266" t="s">
        <v>173</v>
      </c>
      <c r="D250" s="9">
        <v>100199</v>
      </c>
      <c r="E250" s="9">
        <v>0</v>
      </c>
      <c r="F250" s="9">
        <v>16172</v>
      </c>
      <c r="G250" s="9">
        <f>D250+E250-F250</f>
        <v>84027</v>
      </c>
      <c r="H250" s="9">
        <v>0</v>
      </c>
      <c r="I250" s="89">
        <f>G250</f>
        <v>84027</v>
      </c>
      <c r="J250" s="89">
        <v>0</v>
      </c>
    </row>
    <row r="251" spans="1:10" ht="12" customHeight="1">
      <c r="A251" s="100"/>
      <c r="B251" s="7"/>
      <c r="C251" s="266" t="s">
        <v>174</v>
      </c>
      <c r="D251" s="9">
        <v>31679</v>
      </c>
      <c r="E251" s="9">
        <v>0</v>
      </c>
      <c r="F251" s="9">
        <v>0</v>
      </c>
      <c r="G251" s="9">
        <f>D251+E251-F251</f>
        <v>31679</v>
      </c>
      <c r="H251" s="9">
        <v>0</v>
      </c>
      <c r="I251" s="89">
        <f>G251</f>
        <v>31679</v>
      </c>
      <c r="J251" s="89">
        <v>0</v>
      </c>
    </row>
    <row r="252" spans="1:10" ht="15.75" customHeight="1">
      <c r="A252" s="146" t="s">
        <v>181</v>
      </c>
      <c r="B252" s="148"/>
      <c r="C252" s="468" t="s">
        <v>93</v>
      </c>
      <c r="D252" s="135">
        <f>D253+D254+D255+D256+D257+D258+D259+D260+D261</f>
        <v>704774</v>
      </c>
      <c r="E252" s="135">
        <f aca="true" t="shared" si="58" ref="E252:J252">E253+E254+E255+E256+E257+E258+E259+E260+E261</f>
        <v>13400</v>
      </c>
      <c r="F252" s="135">
        <f t="shared" si="58"/>
        <v>34244</v>
      </c>
      <c r="G252" s="135">
        <f t="shared" si="58"/>
        <v>683930</v>
      </c>
      <c r="H252" s="135">
        <f t="shared" si="58"/>
        <v>0</v>
      </c>
      <c r="I252" s="135">
        <f t="shared" si="58"/>
        <v>683930</v>
      </c>
      <c r="J252" s="135">
        <f t="shared" si="58"/>
        <v>0</v>
      </c>
    </row>
    <row r="253" spans="1:10" ht="15" customHeight="1">
      <c r="A253" s="4"/>
      <c r="B253" s="7" t="s">
        <v>231</v>
      </c>
      <c r="C253" s="266" t="s">
        <v>406</v>
      </c>
      <c r="D253" s="9">
        <v>372664</v>
      </c>
      <c r="E253" s="9">
        <v>10000</v>
      </c>
      <c r="F253" s="9">
        <v>0</v>
      </c>
      <c r="G253" s="9">
        <f aca="true" t="shared" si="59" ref="G253:G261">D253+E253-F253</f>
        <v>382664</v>
      </c>
      <c r="H253" s="9">
        <v>0</v>
      </c>
      <c r="I253" s="89">
        <f aca="true" t="shared" si="60" ref="I253:I261">G253</f>
        <v>382664</v>
      </c>
      <c r="J253" s="89">
        <v>0</v>
      </c>
    </row>
    <row r="254" spans="1:10" ht="15" customHeight="1">
      <c r="A254" s="4"/>
      <c r="B254" s="7" t="s">
        <v>233</v>
      </c>
      <c r="C254" s="266" t="s">
        <v>122</v>
      </c>
      <c r="D254" s="9">
        <v>20261</v>
      </c>
      <c r="E254" s="9"/>
      <c r="F254" s="9">
        <v>0</v>
      </c>
      <c r="G254" s="9">
        <f t="shared" si="59"/>
        <v>20261</v>
      </c>
      <c r="H254" s="9">
        <v>0</v>
      </c>
      <c r="I254" s="89">
        <f t="shared" si="60"/>
        <v>20261</v>
      </c>
      <c r="J254" s="89">
        <v>0</v>
      </c>
    </row>
    <row r="255" spans="1:10" ht="14.25" customHeight="1">
      <c r="A255" s="4"/>
      <c r="B255" s="99" t="s">
        <v>137</v>
      </c>
      <c r="C255" s="266" t="s">
        <v>262</v>
      </c>
      <c r="D255" s="13">
        <v>70900</v>
      </c>
      <c r="E255" s="9">
        <v>3000</v>
      </c>
      <c r="F255" s="9">
        <v>0</v>
      </c>
      <c r="G255" s="9">
        <f t="shared" si="59"/>
        <v>73900</v>
      </c>
      <c r="H255" s="9">
        <v>0</v>
      </c>
      <c r="I255" s="89">
        <f t="shared" si="60"/>
        <v>73900</v>
      </c>
      <c r="J255" s="89">
        <v>0</v>
      </c>
    </row>
    <row r="256" spans="1:10" ht="14.25" customHeight="1">
      <c r="A256" s="4"/>
      <c r="B256" s="99" t="s">
        <v>235</v>
      </c>
      <c r="C256" s="266" t="s">
        <v>236</v>
      </c>
      <c r="D256" s="13">
        <v>9900</v>
      </c>
      <c r="E256" s="9">
        <v>400</v>
      </c>
      <c r="F256" s="9">
        <v>0</v>
      </c>
      <c r="G256" s="9">
        <f t="shared" si="59"/>
        <v>10300</v>
      </c>
      <c r="H256" s="9">
        <v>0</v>
      </c>
      <c r="I256" s="89">
        <f t="shared" si="60"/>
        <v>10300</v>
      </c>
      <c r="J256" s="89">
        <v>0</v>
      </c>
    </row>
    <row r="257" spans="1:10" ht="14.25" customHeight="1">
      <c r="A257" s="4"/>
      <c r="B257" s="7" t="s">
        <v>263</v>
      </c>
      <c r="C257" s="267" t="s">
        <v>237</v>
      </c>
      <c r="D257" s="13">
        <v>2800</v>
      </c>
      <c r="E257" s="9">
        <v>0</v>
      </c>
      <c r="F257" s="9">
        <v>0</v>
      </c>
      <c r="G257" s="9">
        <f t="shared" si="59"/>
        <v>2800</v>
      </c>
      <c r="H257" s="9">
        <v>0</v>
      </c>
      <c r="I257" s="89">
        <f t="shared" si="60"/>
        <v>2800</v>
      </c>
      <c r="J257" s="89">
        <v>0</v>
      </c>
    </row>
    <row r="258" spans="1:10" ht="14.25" customHeight="1">
      <c r="A258" s="4"/>
      <c r="B258" s="7" t="s">
        <v>248</v>
      </c>
      <c r="C258" s="267" t="s">
        <v>238</v>
      </c>
      <c r="D258" s="13">
        <v>2500</v>
      </c>
      <c r="E258" s="9">
        <v>0</v>
      </c>
      <c r="F258" s="9">
        <v>0</v>
      </c>
      <c r="G258" s="9">
        <f t="shared" si="59"/>
        <v>2500</v>
      </c>
      <c r="H258" s="9">
        <v>0</v>
      </c>
      <c r="I258" s="89">
        <f>G258</f>
        <v>2500</v>
      </c>
      <c r="J258" s="89">
        <v>0</v>
      </c>
    </row>
    <row r="259" spans="1:10" ht="14.25" customHeight="1">
      <c r="A259" s="4"/>
      <c r="B259" s="7" t="s">
        <v>229</v>
      </c>
      <c r="C259" s="267" t="s">
        <v>230</v>
      </c>
      <c r="D259" s="13">
        <v>3500</v>
      </c>
      <c r="E259" s="9">
        <v>0</v>
      </c>
      <c r="F259" s="9">
        <v>0</v>
      </c>
      <c r="G259" s="9">
        <f t="shared" si="59"/>
        <v>3500</v>
      </c>
      <c r="H259" s="9">
        <v>0</v>
      </c>
      <c r="I259" s="89">
        <f t="shared" si="60"/>
        <v>3500</v>
      </c>
      <c r="J259" s="89">
        <v>0</v>
      </c>
    </row>
    <row r="260" spans="1:10" ht="13.5" customHeight="1">
      <c r="A260" s="4"/>
      <c r="B260" s="7" t="s">
        <v>265</v>
      </c>
      <c r="C260" s="267" t="s">
        <v>242</v>
      </c>
      <c r="D260" s="13">
        <v>17005</v>
      </c>
      <c r="E260" s="9">
        <v>0</v>
      </c>
      <c r="F260" s="9">
        <v>0</v>
      </c>
      <c r="G260" s="9">
        <f t="shared" si="59"/>
        <v>17005</v>
      </c>
      <c r="H260" s="9">
        <v>0</v>
      </c>
      <c r="I260" s="89">
        <f t="shared" si="60"/>
        <v>17005</v>
      </c>
      <c r="J260" s="89">
        <v>0</v>
      </c>
    </row>
    <row r="261" spans="1:10" ht="24" customHeight="1">
      <c r="A261" s="4"/>
      <c r="B261" s="7" t="s">
        <v>167</v>
      </c>
      <c r="C261" s="266" t="s">
        <v>3</v>
      </c>
      <c r="D261" s="13">
        <v>205244</v>
      </c>
      <c r="E261" s="9">
        <v>0</v>
      </c>
      <c r="F261" s="9">
        <v>34244</v>
      </c>
      <c r="G261" s="9">
        <f t="shared" si="59"/>
        <v>171000</v>
      </c>
      <c r="H261" s="9">
        <v>0</v>
      </c>
      <c r="I261" s="89">
        <f t="shared" si="60"/>
        <v>171000</v>
      </c>
      <c r="J261" s="89">
        <v>0</v>
      </c>
    </row>
    <row r="262" spans="1:10" ht="15.75" customHeight="1">
      <c r="A262" s="146" t="s">
        <v>182</v>
      </c>
      <c r="B262" s="136"/>
      <c r="C262" s="405" t="s">
        <v>183</v>
      </c>
      <c r="D262" s="135">
        <f aca="true" t="shared" si="61" ref="D262:I262">D263+D264+D265</f>
        <v>1863</v>
      </c>
      <c r="E262" s="135">
        <f t="shared" si="61"/>
        <v>0</v>
      </c>
      <c r="F262" s="135">
        <f t="shared" si="61"/>
        <v>0</v>
      </c>
      <c r="G262" s="135">
        <f t="shared" si="61"/>
        <v>1863</v>
      </c>
      <c r="H262" s="135">
        <f t="shared" si="61"/>
        <v>0</v>
      </c>
      <c r="I262" s="135">
        <f t="shared" si="61"/>
        <v>1863</v>
      </c>
      <c r="J262" s="135">
        <f>J264+J265</f>
        <v>0</v>
      </c>
    </row>
    <row r="263" spans="1:10" ht="18" customHeight="1">
      <c r="A263" s="223"/>
      <c r="B263" s="172" t="s">
        <v>443</v>
      </c>
      <c r="C263" s="434" t="s">
        <v>450</v>
      </c>
      <c r="D263" s="173">
        <v>1320</v>
      </c>
      <c r="E263" s="173">
        <v>0</v>
      </c>
      <c r="F263" s="173">
        <v>0</v>
      </c>
      <c r="G263" s="9">
        <f>D263+E263-F263</f>
        <v>1320</v>
      </c>
      <c r="H263" s="222"/>
      <c r="I263" s="89">
        <f>G263</f>
        <v>1320</v>
      </c>
      <c r="J263" s="89">
        <v>0</v>
      </c>
    </row>
    <row r="264" spans="1:10" ht="15" customHeight="1">
      <c r="A264" s="4"/>
      <c r="B264" s="7" t="s">
        <v>263</v>
      </c>
      <c r="C264" s="266" t="s">
        <v>237</v>
      </c>
      <c r="D264" s="9">
        <v>543</v>
      </c>
      <c r="E264" s="9">
        <v>0</v>
      </c>
      <c r="F264" s="9">
        <v>0</v>
      </c>
      <c r="G264" s="9">
        <f>D264+E264-F264</f>
        <v>543</v>
      </c>
      <c r="H264" s="9">
        <v>0</v>
      </c>
      <c r="I264" s="89">
        <f>G264</f>
        <v>543</v>
      </c>
      <c r="J264" s="89">
        <v>0</v>
      </c>
    </row>
    <row r="265" spans="1:10" ht="14.25" customHeight="1">
      <c r="A265" s="4"/>
      <c r="B265" s="7" t="s">
        <v>229</v>
      </c>
      <c r="C265" s="267" t="s">
        <v>230</v>
      </c>
      <c r="D265" s="9">
        <v>0</v>
      </c>
      <c r="E265" s="9">
        <v>0</v>
      </c>
      <c r="F265" s="9">
        <v>0</v>
      </c>
      <c r="G265" s="9">
        <f>D265+E265-F265</f>
        <v>0</v>
      </c>
      <c r="H265" s="9">
        <v>0</v>
      </c>
      <c r="I265" s="89">
        <f>G265</f>
        <v>0</v>
      </c>
      <c r="J265" s="89">
        <v>0</v>
      </c>
    </row>
    <row r="266" spans="1:10" ht="24.75" customHeight="1">
      <c r="A266" s="146" t="s">
        <v>184</v>
      </c>
      <c r="B266" s="136"/>
      <c r="C266" s="405" t="s">
        <v>185</v>
      </c>
      <c r="D266" s="135">
        <f aca="true" t="shared" si="62" ref="D266:J266">D267+D268+D269+D270+D271+D272+D273</f>
        <v>71153</v>
      </c>
      <c r="E266" s="135">
        <f t="shared" si="62"/>
        <v>0</v>
      </c>
      <c r="F266" s="135">
        <f t="shared" si="62"/>
        <v>0</v>
      </c>
      <c r="G266" s="135">
        <f t="shared" si="62"/>
        <v>71153</v>
      </c>
      <c r="H266" s="135">
        <f t="shared" si="62"/>
        <v>0</v>
      </c>
      <c r="I266" s="135">
        <f t="shared" si="62"/>
        <v>59153</v>
      </c>
      <c r="J266" s="135">
        <f t="shared" si="62"/>
        <v>12000</v>
      </c>
    </row>
    <row r="267" spans="1:10" ht="22.5" customHeight="1">
      <c r="A267" s="4"/>
      <c r="B267" s="7" t="s">
        <v>300</v>
      </c>
      <c r="C267" s="266" t="s">
        <v>397</v>
      </c>
      <c r="D267" s="13">
        <v>12000</v>
      </c>
      <c r="E267" s="13">
        <v>0</v>
      </c>
      <c r="F267" s="13">
        <v>0</v>
      </c>
      <c r="G267" s="9">
        <f aca="true" t="shared" si="63" ref="G267:G273">D267+E267-F267</f>
        <v>12000</v>
      </c>
      <c r="H267" s="9">
        <v>0</v>
      </c>
      <c r="I267" s="89">
        <v>0</v>
      </c>
      <c r="J267" s="89">
        <f>G267</f>
        <v>12000</v>
      </c>
    </row>
    <row r="268" spans="1:10" ht="13.5" customHeight="1">
      <c r="A268" s="4"/>
      <c r="B268" s="7" t="s">
        <v>172</v>
      </c>
      <c r="C268" s="266" t="s">
        <v>458</v>
      </c>
      <c r="D268" s="13">
        <v>12500</v>
      </c>
      <c r="E268" s="13">
        <v>0</v>
      </c>
      <c r="F268" s="13">
        <v>0</v>
      </c>
      <c r="G268" s="9">
        <f t="shared" si="63"/>
        <v>12500</v>
      </c>
      <c r="H268" s="9">
        <v>0</v>
      </c>
      <c r="I268" s="89">
        <f aca="true" t="shared" si="64" ref="I268:I273">G268</f>
        <v>12500</v>
      </c>
      <c r="J268" s="89">
        <v>0</v>
      </c>
    </row>
    <row r="269" spans="1:10" ht="13.5" customHeight="1">
      <c r="A269" s="4"/>
      <c r="B269" s="7" t="s">
        <v>231</v>
      </c>
      <c r="C269" s="266" t="s">
        <v>406</v>
      </c>
      <c r="D269" s="13">
        <v>15450</v>
      </c>
      <c r="E269" s="13">
        <v>0</v>
      </c>
      <c r="F269" s="13">
        <v>0</v>
      </c>
      <c r="G269" s="9">
        <f t="shared" si="63"/>
        <v>15450</v>
      </c>
      <c r="H269" s="9">
        <v>0</v>
      </c>
      <c r="I269" s="89">
        <f t="shared" si="64"/>
        <v>15450</v>
      </c>
      <c r="J269" s="89">
        <v>0</v>
      </c>
    </row>
    <row r="270" spans="1:10" ht="13.5" customHeight="1">
      <c r="A270" s="4"/>
      <c r="B270" s="7" t="s">
        <v>234</v>
      </c>
      <c r="C270" s="266" t="s">
        <v>262</v>
      </c>
      <c r="D270" s="13">
        <v>2781</v>
      </c>
      <c r="E270" s="13">
        <v>0</v>
      </c>
      <c r="F270" s="13">
        <v>0</v>
      </c>
      <c r="G270" s="9">
        <f t="shared" si="63"/>
        <v>2781</v>
      </c>
      <c r="H270" s="9">
        <v>0</v>
      </c>
      <c r="I270" s="89">
        <f t="shared" si="64"/>
        <v>2781</v>
      </c>
      <c r="J270" s="89">
        <v>0</v>
      </c>
    </row>
    <row r="271" spans="1:10" ht="13.5" customHeight="1">
      <c r="A271" s="4"/>
      <c r="B271" s="7" t="s">
        <v>235</v>
      </c>
      <c r="C271" s="266" t="s">
        <v>236</v>
      </c>
      <c r="D271" s="13">
        <v>378</v>
      </c>
      <c r="E271" s="13">
        <v>0</v>
      </c>
      <c r="F271" s="13">
        <v>0</v>
      </c>
      <c r="G271" s="9">
        <f t="shared" si="63"/>
        <v>378</v>
      </c>
      <c r="H271" s="9">
        <v>0</v>
      </c>
      <c r="I271" s="89">
        <f t="shared" si="64"/>
        <v>378</v>
      </c>
      <c r="J271" s="89">
        <v>0</v>
      </c>
    </row>
    <row r="272" spans="1:10" ht="13.5" customHeight="1">
      <c r="A272" s="4"/>
      <c r="B272" s="7" t="s">
        <v>443</v>
      </c>
      <c r="C272" s="266" t="s">
        <v>450</v>
      </c>
      <c r="D272" s="13">
        <v>3000</v>
      </c>
      <c r="E272" s="13">
        <v>0</v>
      </c>
      <c r="F272" s="13">
        <v>0</v>
      </c>
      <c r="G272" s="9">
        <f t="shared" si="63"/>
        <v>3000</v>
      </c>
      <c r="H272" s="9">
        <v>0</v>
      </c>
      <c r="I272" s="89">
        <f t="shared" si="64"/>
        <v>3000</v>
      </c>
      <c r="J272" s="89">
        <v>0</v>
      </c>
    </row>
    <row r="273" spans="1:10" ht="15" customHeight="1">
      <c r="A273" s="4"/>
      <c r="B273" s="7" t="s">
        <v>229</v>
      </c>
      <c r="C273" s="266" t="s">
        <v>123</v>
      </c>
      <c r="D273" s="13">
        <v>25044</v>
      </c>
      <c r="E273" s="13">
        <v>0</v>
      </c>
      <c r="F273" s="13">
        <v>0</v>
      </c>
      <c r="G273" s="9">
        <f t="shared" si="63"/>
        <v>25044</v>
      </c>
      <c r="H273" s="9">
        <v>0</v>
      </c>
      <c r="I273" s="89">
        <f t="shared" si="64"/>
        <v>25044</v>
      </c>
      <c r="J273" s="89">
        <v>0</v>
      </c>
    </row>
    <row r="274" spans="1:10" ht="16.5" customHeight="1">
      <c r="A274" s="146" t="s">
        <v>67</v>
      </c>
      <c r="B274" s="148"/>
      <c r="C274" s="468" t="s">
        <v>312</v>
      </c>
      <c r="D274" s="135">
        <f aca="true" t="shared" si="65" ref="D274:J274">D275</f>
        <v>44474</v>
      </c>
      <c r="E274" s="135">
        <f t="shared" si="65"/>
        <v>0</v>
      </c>
      <c r="F274" s="135">
        <f t="shared" si="65"/>
        <v>0</v>
      </c>
      <c r="G274" s="135">
        <f t="shared" si="65"/>
        <v>44474</v>
      </c>
      <c r="H274" s="135">
        <f t="shared" si="65"/>
        <v>0</v>
      </c>
      <c r="I274" s="134">
        <f t="shared" si="65"/>
        <v>44474</v>
      </c>
      <c r="J274" s="134">
        <f t="shared" si="65"/>
        <v>0</v>
      </c>
    </row>
    <row r="275" spans="1:10" ht="14.25" customHeight="1">
      <c r="A275" s="5"/>
      <c r="B275" s="90" t="s">
        <v>265</v>
      </c>
      <c r="C275" s="267" t="s">
        <v>242</v>
      </c>
      <c r="D275" s="13">
        <v>44474</v>
      </c>
      <c r="E275" s="13">
        <v>0</v>
      </c>
      <c r="F275" s="13">
        <v>0</v>
      </c>
      <c r="G275" s="9">
        <f>D275+E275-F275</f>
        <v>44474</v>
      </c>
      <c r="H275" s="13">
        <v>0</v>
      </c>
      <c r="I275" s="87">
        <f>G275</f>
        <v>44474</v>
      </c>
      <c r="J275" s="87">
        <v>0</v>
      </c>
    </row>
    <row r="276" spans="1:10" ht="14.25" customHeight="1">
      <c r="A276" s="85" t="s">
        <v>469</v>
      </c>
      <c r="B276" s="85"/>
      <c r="C276" s="277" t="s">
        <v>468</v>
      </c>
      <c r="D276" s="65">
        <f>D277</f>
        <v>101447</v>
      </c>
      <c r="E276" s="65">
        <f>E277</f>
        <v>0</v>
      </c>
      <c r="F276" s="65">
        <f>F277</f>
        <v>0</v>
      </c>
      <c r="G276" s="65">
        <f>G277</f>
        <v>101447</v>
      </c>
      <c r="H276" s="86">
        <v>0</v>
      </c>
      <c r="I276" s="186">
        <f>G276</f>
        <v>101447</v>
      </c>
      <c r="J276" s="186">
        <v>0</v>
      </c>
    </row>
    <row r="277" spans="1:10" ht="14.25" customHeight="1">
      <c r="A277" s="183" t="s">
        <v>470</v>
      </c>
      <c r="B277" s="184"/>
      <c r="C277" s="470" t="s">
        <v>471</v>
      </c>
      <c r="D277" s="185">
        <f>D278+D279+D280+D281+D282+D283+D284+D285</f>
        <v>101447</v>
      </c>
      <c r="E277" s="185">
        <f aca="true" t="shared" si="66" ref="E277:J277">E278+E279+E280+E281+E282+E283+E284+E285</f>
        <v>0</v>
      </c>
      <c r="F277" s="185">
        <f t="shared" si="66"/>
        <v>0</v>
      </c>
      <c r="G277" s="185">
        <f t="shared" si="66"/>
        <v>101447</v>
      </c>
      <c r="H277" s="185">
        <f t="shared" si="66"/>
        <v>0</v>
      </c>
      <c r="I277" s="185">
        <f t="shared" si="66"/>
        <v>101447</v>
      </c>
      <c r="J277" s="185">
        <f t="shared" si="66"/>
        <v>0</v>
      </c>
    </row>
    <row r="278" spans="1:10" ht="14.25" customHeight="1">
      <c r="A278" s="5"/>
      <c r="B278" s="90" t="s">
        <v>472</v>
      </c>
      <c r="C278" s="267" t="s">
        <v>473</v>
      </c>
      <c r="D278" s="13">
        <v>72275</v>
      </c>
      <c r="E278" s="13">
        <v>0</v>
      </c>
      <c r="F278" s="13">
        <v>0</v>
      </c>
      <c r="G278" s="9">
        <f>D278+E278-F278</f>
        <v>72275</v>
      </c>
      <c r="H278" s="13">
        <v>0</v>
      </c>
      <c r="I278" s="87">
        <f>G278</f>
        <v>72275</v>
      </c>
      <c r="J278" s="87">
        <v>0</v>
      </c>
    </row>
    <row r="279" spans="1:10" ht="14.25" customHeight="1">
      <c r="A279" s="5"/>
      <c r="B279" s="90" t="s">
        <v>524</v>
      </c>
      <c r="C279" s="267" t="s">
        <v>473</v>
      </c>
      <c r="D279" s="13">
        <v>24092</v>
      </c>
      <c r="E279" s="13">
        <v>0</v>
      </c>
      <c r="F279" s="13">
        <v>0</v>
      </c>
      <c r="G279" s="9">
        <f>D279+E279-F279</f>
        <v>24092</v>
      </c>
      <c r="H279" s="13">
        <v>0</v>
      </c>
      <c r="I279" s="87">
        <f>G279</f>
        <v>24092</v>
      </c>
      <c r="J279" s="87">
        <v>0</v>
      </c>
    </row>
    <row r="280" spans="1:10" ht="14.25" customHeight="1">
      <c r="A280" s="5"/>
      <c r="B280" s="90" t="s">
        <v>673</v>
      </c>
      <c r="C280" s="266" t="s">
        <v>450</v>
      </c>
      <c r="D280" s="13">
        <v>2076</v>
      </c>
      <c r="E280" s="13">
        <v>0</v>
      </c>
      <c r="F280" s="13">
        <v>0</v>
      </c>
      <c r="G280" s="9">
        <f aca="true" t="shared" si="67" ref="G280:G285">D280+E280-F280</f>
        <v>2076</v>
      </c>
      <c r="H280" s="13">
        <v>0</v>
      </c>
      <c r="I280" s="87">
        <f aca="true" t="shared" si="68" ref="I280:I285">G280</f>
        <v>2076</v>
      </c>
      <c r="J280" s="87">
        <v>0</v>
      </c>
    </row>
    <row r="281" spans="1:10" ht="14.25" customHeight="1">
      <c r="A281" s="5"/>
      <c r="B281" s="90" t="s">
        <v>674</v>
      </c>
      <c r="C281" s="266" t="s">
        <v>450</v>
      </c>
      <c r="D281" s="13">
        <v>692</v>
      </c>
      <c r="E281" s="13">
        <v>0</v>
      </c>
      <c r="F281" s="13">
        <v>0</v>
      </c>
      <c r="G281" s="9">
        <f t="shared" si="67"/>
        <v>692</v>
      </c>
      <c r="H281" s="13">
        <v>0</v>
      </c>
      <c r="I281" s="87">
        <f t="shared" si="68"/>
        <v>692</v>
      </c>
      <c r="J281" s="87">
        <v>0</v>
      </c>
    </row>
    <row r="282" spans="1:10" ht="14.25" customHeight="1">
      <c r="A282" s="5"/>
      <c r="B282" s="90" t="s">
        <v>677</v>
      </c>
      <c r="C282" s="266" t="s">
        <v>237</v>
      </c>
      <c r="D282" s="13">
        <v>675</v>
      </c>
      <c r="E282" s="13">
        <v>0</v>
      </c>
      <c r="F282" s="13">
        <v>0</v>
      </c>
      <c r="G282" s="9">
        <f t="shared" si="67"/>
        <v>675</v>
      </c>
      <c r="H282" s="13">
        <v>0</v>
      </c>
      <c r="I282" s="87">
        <f t="shared" si="68"/>
        <v>675</v>
      </c>
      <c r="J282" s="87">
        <v>0</v>
      </c>
    </row>
    <row r="283" spans="1:10" ht="14.25" customHeight="1">
      <c r="A283" s="5"/>
      <c r="B283" s="90" t="s">
        <v>678</v>
      </c>
      <c r="C283" s="266" t="s">
        <v>237</v>
      </c>
      <c r="D283" s="13">
        <v>225</v>
      </c>
      <c r="E283" s="13">
        <v>0</v>
      </c>
      <c r="F283" s="13">
        <v>0</v>
      </c>
      <c r="G283" s="9">
        <f t="shared" si="67"/>
        <v>225</v>
      </c>
      <c r="H283" s="13">
        <v>0</v>
      </c>
      <c r="I283" s="87">
        <f t="shared" si="68"/>
        <v>225</v>
      </c>
      <c r="J283" s="87">
        <v>0</v>
      </c>
    </row>
    <row r="284" spans="1:10" ht="14.25" customHeight="1">
      <c r="A284" s="5"/>
      <c r="B284" s="90" t="s">
        <v>675</v>
      </c>
      <c r="C284" s="266" t="s">
        <v>123</v>
      </c>
      <c r="D284" s="13">
        <v>1059</v>
      </c>
      <c r="E284" s="13">
        <v>0</v>
      </c>
      <c r="F284" s="13">
        <v>0</v>
      </c>
      <c r="G284" s="9">
        <f t="shared" si="67"/>
        <v>1059</v>
      </c>
      <c r="H284" s="13">
        <v>0</v>
      </c>
      <c r="I284" s="87">
        <f t="shared" si="68"/>
        <v>1059</v>
      </c>
      <c r="J284" s="87">
        <v>0</v>
      </c>
    </row>
    <row r="285" spans="1:10" ht="14.25" customHeight="1">
      <c r="A285" s="5"/>
      <c r="B285" s="90" t="s">
        <v>676</v>
      </c>
      <c r="C285" s="266" t="s">
        <v>123</v>
      </c>
      <c r="D285" s="13">
        <v>353</v>
      </c>
      <c r="E285" s="13">
        <v>0</v>
      </c>
      <c r="F285" s="13">
        <v>0</v>
      </c>
      <c r="G285" s="9">
        <f t="shared" si="67"/>
        <v>353</v>
      </c>
      <c r="H285" s="13">
        <v>0</v>
      </c>
      <c r="I285" s="87">
        <f t="shared" si="68"/>
        <v>353</v>
      </c>
      <c r="J285" s="87">
        <v>0</v>
      </c>
    </row>
    <row r="286" spans="1:10" ht="16.5" customHeight="1">
      <c r="A286" s="109" t="s">
        <v>287</v>
      </c>
      <c r="B286" s="85"/>
      <c r="C286" s="277" t="s">
        <v>186</v>
      </c>
      <c r="D286" s="65">
        <f aca="true" t="shared" si="69" ref="D286:J286">D287+D293+D299</f>
        <v>4292418</v>
      </c>
      <c r="E286" s="65">
        <f t="shared" si="69"/>
        <v>1786</v>
      </c>
      <c r="F286" s="65">
        <f t="shared" si="69"/>
        <v>3379874</v>
      </c>
      <c r="G286" s="65">
        <f t="shared" si="69"/>
        <v>914330</v>
      </c>
      <c r="H286" s="65">
        <f t="shared" si="69"/>
        <v>519000</v>
      </c>
      <c r="I286" s="65">
        <f t="shared" si="69"/>
        <v>395330</v>
      </c>
      <c r="J286" s="65">
        <f t="shared" si="69"/>
        <v>0</v>
      </c>
    </row>
    <row r="287" spans="1:10" ht="15.75" customHeight="1">
      <c r="A287" s="147" t="s">
        <v>72</v>
      </c>
      <c r="B287" s="148"/>
      <c r="C287" s="468" t="s">
        <v>314</v>
      </c>
      <c r="D287" s="135">
        <f>D288+D289+D290+D291+D292</f>
        <v>3701948</v>
      </c>
      <c r="E287" s="135">
        <f aca="true" t="shared" si="70" ref="E287:J287">E288+E289+E290+E291+E292</f>
        <v>0</v>
      </c>
      <c r="F287" s="135">
        <f t="shared" si="70"/>
        <v>3378088</v>
      </c>
      <c r="G287" s="135">
        <f t="shared" si="70"/>
        <v>323860</v>
      </c>
      <c r="H287" s="135">
        <f t="shared" si="70"/>
        <v>0</v>
      </c>
      <c r="I287" s="135">
        <f t="shared" si="70"/>
        <v>323860</v>
      </c>
      <c r="J287" s="135">
        <f t="shared" si="70"/>
        <v>0</v>
      </c>
    </row>
    <row r="288" spans="1:10" ht="24.75" customHeight="1">
      <c r="A288" s="374"/>
      <c r="B288" s="433" t="s">
        <v>686</v>
      </c>
      <c r="C288" s="434" t="s">
        <v>688</v>
      </c>
      <c r="D288" s="173">
        <v>3000</v>
      </c>
      <c r="E288" s="173">
        <v>0</v>
      </c>
      <c r="F288" s="173">
        <v>0</v>
      </c>
      <c r="G288" s="9">
        <f aca="true" t="shared" si="71" ref="G288:G298">D288+E288-F288</f>
        <v>3000</v>
      </c>
      <c r="H288" s="173">
        <v>0</v>
      </c>
      <c r="I288" s="173">
        <v>3000</v>
      </c>
      <c r="J288" s="173">
        <v>0</v>
      </c>
    </row>
    <row r="289" spans="1:10" ht="17.25" customHeight="1">
      <c r="A289" s="94"/>
      <c r="B289" s="7" t="s">
        <v>292</v>
      </c>
      <c r="C289" s="267" t="s">
        <v>180</v>
      </c>
      <c r="D289" s="13">
        <v>55065</v>
      </c>
      <c r="E289" s="13">
        <v>0</v>
      </c>
      <c r="F289" s="13">
        <v>0</v>
      </c>
      <c r="G289" s="9">
        <f t="shared" si="71"/>
        <v>55065</v>
      </c>
      <c r="H289" s="13">
        <v>0</v>
      </c>
      <c r="I289" s="87">
        <f>G289</f>
        <v>55065</v>
      </c>
      <c r="J289" s="87">
        <v>0</v>
      </c>
    </row>
    <row r="290" spans="1:10" ht="17.25" customHeight="1">
      <c r="A290" s="94"/>
      <c r="B290" s="7" t="s">
        <v>512</v>
      </c>
      <c r="C290" s="267" t="s">
        <v>180</v>
      </c>
      <c r="D290" s="13">
        <v>2617500</v>
      </c>
      <c r="E290" s="13">
        <v>0</v>
      </c>
      <c r="F290" s="13">
        <v>2617500</v>
      </c>
      <c r="G290" s="9">
        <f t="shared" si="71"/>
        <v>0</v>
      </c>
      <c r="H290" s="13">
        <v>0</v>
      </c>
      <c r="I290" s="87">
        <f>G290</f>
        <v>0</v>
      </c>
      <c r="J290" s="87">
        <v>0</v>
      </c>
    </row>
    <row r="291" spans="1:10" ht="17.25" customHeight="1">
      <c r="A291" s="94"/>
      <c r="B291" s="7" t="s">
        <v>393</v>
      </c>
      <c r="C291" s="267" t="s">
        <v>180</v>
      </c>
      <c r="D291" s="13">
        <v>862448</v>
      </c>
      <c r="E291" s="13">
        <v>0</v>
      </c>
      <c r="F291" s="13">
        <v>760588</v>
      </c>
      <c r="G291" s="9">
        <f t="shared" si="71"/>
        <v>101860</v>
      </c>
      <c r="H291" s="13">
        <v>0</v>
      </c>
      <c r="I291" s="87">
        <f>G291</f>
        <v>101860</v>
      </c>
      <c r="J291" s="87">
        <v>0</v>
      </c>
    </row>
    <row r="292" spans="1:10" ht="45.75" customHeight="1">
      <c r="A292" s="94"/>
      <c r="B292" s="7" t="s">
        <v>723</v>
      </c>
      <c r="C292" s="10" t="s">
        <v>724</v>
      </c>
      <c r="D292" s="13">
        <v>163935</v>
      </c>
      <c r="E292" s="13">
        <v>0</v>
      </c>
      <c r="F292" s="13">
        <v>0</v>
      </c>
      <c r="G292" s="9">
        <f t="shared" si="71"/>
        <v>163935</v>
      </c>
      <c r="H292" s="13">
        <v>0</v>
      </c>
      <c r="I292" s="87">
        <f>G292</f>
        <v>163935</v>
      </c>
      <c r="J292" s="87">
        <v>0</v>
      </c>
    </row>
    <row r="293" spans="1:10" ht="17.25" customHeight="1">
      <c r="A293" s="147" t="s">
        <v>641</v>
      </c>
      <c r="B293" s="148"/>
      <c r="C293" s="468" t="s">
        <v>642</v>
      </c>
      <c r="D293" s="135">
        <f>D294+D295+D296+D297+D298</f>
        <v>71470</v>
      </c>
      <c r="E293" s="135">
        <f aca="true" t="shared" si="72" ref="E293:J293">E294+E295+E296+E297+E298</f>
        <v>0</v>
      </c>
      <c r="F293" s="135">
        <f t="shared" si="72"/>
        <v>0</v>
      </c>
      <c r="G293" s="135">
        <f t="shared" si="72"/>
        <v>71470</v>
      </c>
      <c r="H293" s="135">
        <f t="shared" si="72"/>
        <v>0</v>
      </c>
      <c r="I293" s="135">
        <f t="shared" si="72"/>
        <v>71470</v>
      </c>
      <c r="J293" s="135">
        <f t="shared" si="72"/>
        <v>0</v>
      </c>
    </row>
    <row r="294" spans="1:10" ht="17.25" customHeight="1">
      <c r="A294" s="94"/>
      <c r="B294" s="7" t="s">
        <v>263</v>
      </c>
      <c r="C294" s="469" t="s">
        <v>237</v>
      </c>
      <c r="D294" s="13">
        <v>15370</v>
      </c>
      <c r="E294" s="13">
        <v>0</v>
      </c>
      <c r="F294" s="13">
        <v>0</v>
      </c>
      <c r="G294" s="9">
        <f t="shared" si="71"/>
        <v>15370</v>
      </c>
      <c r="H294" s="173">
        <v>0</v>
      </c>
      <c r="I294" s="87">
        <f>G294</f>
        <v>15370</v>
      </c>
      <c r="J294" s="87"/>
    </row>
    <row r="295" spans="1:10" ht="17.25" customHeight="1">
      <c r="A295" s="94"/>
      <c r="B295" s="7" t="s">
        <v>248</v>
      </c>
      <c r="C295" s="469" t="s">
        <v>238</v>
      </c>
      <c r="D295" s="13">
        <v>935</v>
      </c>
      <c r="E295" s="13">
        <v>0</v>
      </c>
      <c r="F295" s="13"/>
      <c r="G295" s="9">
        <f t="shared" si="71"/>
        <v>935</v>
      </c>
      <c r="H295" s="173">
        <v>0</v>
      </c>
      <c r="I295" s="87">
        <f>G295</f>
        <v>935</v>
      </c>
      <c r="J295" s="87"/>
    </row>
    <row r="296" spans="1:10" ht="17.25" customHeight="1">
      <c r="A296" s="94"/>
      <c r="B296" s="7" t="s">
        <v>229</v>
      </c>
      <c r="C296" s="469" t="s">
        <v>230</v>
      </c>
      <c r="D296" s="13">
        <v>6515</v>
      </c>
      <c r="E296" s="13">
        <v>0</v>
      </c>
      <c r="F296" s="13">
        <v>0</v>
      </c>
      <c r="G296" s="9">
        <f t="shared" si="71"/>
        <v>6515</v>
      </c>
      <c r="H296" s="173">
        <v>0</v>
      </c>
      <c r="I296" s="87">
        <f>G296</f>
        <v>6515</v>
      </c>
      <c r="J296" s="87"/>
    </row>
    <row r="297" spans="1:10" ht="17.25" customHeight="1">
      <c r="A297" s="94"/>
      <c r="B297" s="7" t="s">
        <v>292</v>
      </c>
      <c r="C297" s="267" t="s">
        <v>180</v>
      </c>
      <c r="D297" s="13">
        <v>0</v>
      </c>
      <c r="E297" s="13">
        <v>0</v>
      </c>
      <c r="F297" s="13">
        <v>0</v>
      </c>
      <c r="G297" s="9">
        <f t="shared" si="71"/>
        <v>0</v>
      </c>
      <c r="H297" s="173">
        <v>0</v>
      </c>
      <c r="I297" s="87">
        <f>G297</f>
        <v>0</v>
      </c>
      <c r="J297" s="87"/>
    </row>
    <row r="298" spans="1:10" ht="17.25" customHeight="1">
      <c r="A298" s="94"/>
      <c r="B298" s="7" t="s">
        <v>266</v>
      </c>
      <c r="C298" s="266" t="s">
        <v>13</v>
      </c>
      <c r="D298" s="13">
        <v>48650</v>
      </c>
      <c r="E298" s="13">
        <v>0</v>
      </c>
      <c r="F298" s="13">
        <v>0</v>
      </c>
      <c r="G298" s="9">
        <f t="shared" si="71"/>
        <v>48650</v>
      </c>
      <c r="H298" s="173">
        <v>0</v>
      </c>
      <c r="I298" s="87">
        <f>G298</f>
        <v>48650</v>
      </c>
      <c r="J298" s="87"/>
    </row>
    <row r="299" spans="1:10" ht="24" customHeight="1">
      <c r="A299" s="146" t="s">
        <v>293</v>
      </c>
      <c r="B299" s="147"/>
      <c r="C299" s="405" t="s">
        <v>169</v>
      </c>
      <c r="D299" s="135">
        <f>D300</f>
        <v>519000</v>
      </c>
      <c r="E299" s="135">
        <f aca="true" t="shared" si="73" ref="E299:J299">E300</f>
        <v>1786</v>
      </c>
      <c r="F299" s="135">
        <f t="shared" si="73"/>
        <v>1786</v>
      </c>
      <c r="G299" s="135">
        <f t="shared" si="73"/>
        <v>519000</v>
      </c>
      <c r="H299" s="135">
        <f>G299</f>
        <v>519000</v>
      </c>
      <c r="I299" s="135">
        <f t="shared" si="73"/>
        <v>0</v>
      </c>
      <c r="J299" s="135">
        <f t="shared" si="73"/>
        <v>0</v>
      </c>
    </row>
    <row r="300" spans="1:10" ht="16.5" customHeight="1">
      <c r="A300" s="100"/>
      <c r="B300" s="12" t="s">
        <v>294</v>
      </c>
      <c r="C300" s="266" t="s">
        <v>7</v>
      </c>
      <c r="D300" s="9">
        <v>519000</v>
      </c>
      <c r="E300" s="9">
        <v>1786</v>
      </c>
      <c r="F300" s="9">
        <v>1786</v>
      </c>
      <c r="G300" s="13">
        <f>D300+E300-F300</f>
        <v>519000</v>
      </c>
      <c r="H300" s="173">
        <f>G300</f>
        <v>519000</v>
      </c>
      <c r="I300" s="89"/>
      <c r="J300" s="89">
        <v>0</v>
      </c>
    </row>
    <row r="301" spans="1:10" s="150" customFormat="1" ht="19.5" customHeight="1">
      <c r="A301" s="109" t="s">
        <v>212</v>
      </c>
      <c r="B301" s="109"/>
      <c r="C301" s="277" t="s">
        <v>214</v>
      </c>
      <c r="D301" s="65">
        <f>D302+D319+D337+D342+D344+D358+D363+D373+D376</f>
        <v>3427009</v>
      </c>
      <c r="E301" s="65">
        <f aca="true" t="shared" si="74" ref="E301:J301">E302+E319+E337+E342+E344+E358+E363+E373+E376</f>
        <v>44858</v>
      </c>
      <c r="F301" s="65">
        <f t="shared" si="74"/>
        <v>60482</v>
      </c>
      <c r="G301" s="65">
        <f t="shared" si="74"/>
        <v>3411385</v>
      </c>
      <c r="H301" s="65">
        <f t="shared" si="74"/>
        <v>9381</v>
      </c>
      <c r="I301" s="65">
        <f t="shared" si="74"/>
        <v>3046705</v>
      </c>
      <c r="J301" s="65">
        <f t="shared" si="74"/>
        <v>355299</v>
      </c>
    </row>
    <row r="302" spans="1:10" s="150" customFormat="1" ht="17.25" customHeight="1">
      <c r="A302" s="147" t="s">
        <v>106</v>
      </c>
      <c r="B302" s="147"/>
      <c r="C302" s="405" t="s">
        <v>304</v>
      </c>
      <c r="D302" s="135">
        <f aca="true" t="shared" si="75" ref="D302:J302">D303+D304+D305+D306+D307+D308+D309+D310+D311+D312+D313+D314+D315+D316+D317+D318</f>
        <v>1185491</v>
      </c>
      <c r="E302" s="135">
        <f t="shared" si="75"/>
        <v>16835</v>
      </c>
      <c r="F302" s="135">
        <f t="shared" si="75"/>
        <v>16835</v>
      </c>
      <c r="G302" s="135">
        <f t="shared" si="75"/>
        <v>1185491</v>
      </c>
      <c r="H302" s="135">
        <v>0</v>
      </c>
      <c r="I302" s="135">
        <f t="shared" si="75"/>
        <v>849703</v>
      </c>
      <c r="J302" s="135">
        <f t="shared" si="75"/>
        <v>335788</v>
      </c>
    </row>
    <row r="303" spans="1:10" s="154" customFormat="1" ht="15" customHeight="1">
      <c r="A303" s="152"/>
      <c r="B303" s="152" t="s">
        <v>276</v>
      </c>
      <c r="C303" s="266" t="s">
        <v>177</v>
      </c>
      <c r="D303" s="153">
        <v>618</v>
      </c>
      <c r="E303" s="153">
        <v>0</v>
      </c>
      <c r="F303" s="153">
        <v>0</v>
      </c>
      <c r="G303" s="153">
        <f>D303+E303-F303</f>
        <v>618</v>
      </c>
      <c r="H303" s="173">
        <v>0</v>
      </c>
      <c r="I303" s="153">
        <f aca="true" t="shared" si="76" ref="I303:I317">G303</f>
        <v>618</v>
      </c>
      <c r="J303" s="153">
        <v>0</v>
      </c>
    </row>
    <row r="304" spans="1:10" s="154" customFormat="1" ht="14.25" customHeight="1">
      <c r="A304" s="152"/>
      <c r="B304" s="152" t="s">
        <v>297</v>
      </c>
      <c r="C304" s="469" t="s">
        <v>298</v>
      </c>
      <c r="D304" s="153">
        <v>55830</v>
      </c>
      <c r="E304" s="153">
        <v>0</v>
      </c>
      <c r="F304" s="153">
        <v>0</v>
      </c>
      <c r="G304" s="153">
        <f aca="true" t="shared" si="77" ref="G304:G318">D304+E304-F304</f>
        <v>55830</v>
      </c>
      <c r="H304" s="173">
        <v>0</v>
      </c>
      <c r="I304" s="153">
        <f t="shared" si="76"/>
        <v>55830</v>
      </c>
      <c r="J304" s="153">
        <v>0</v>
      </c>
    </row>
    <row r="305" spans="1:10" s="154" customFormat="1" ht="13.5" customHeight="1">
      <c r="A305" s="152"/>
      <c r="B305" s="7" t="s">
        <v>231</v>
      </c>
      <c r="C305" s="266" t="s">
        <v>406</v>
      </c>
      <c r="D305" s="153">
        <v>466106</v>
      </c>
      <c r="E305" s="153">
        <v>0</v>
      </c>
      <c r="F305" s="153">
        <v>13742</v>
      </c>
      <c r="G305" s="153">
        <f t="shared" si="77"/>
        <v>452364</v>
      </c>
      <c r="H305" s="173">
        <v>0</v>
      </c>
      <c r="I305" s="153">
        <f t="shared" si="76"/>
        <v>452364</v>
      </c>
      <c r="J305" s="153">
        <v>0</v>
      </c>
    </row>
    <row r="306" spans="1:10" s="154" customFormat="1" ht="15" customHeight="1">
      <c r="A306" s="152"/>
      <c r="B306" s="7" t="s">
        <v>233</v>
      </c>
      <c r="C306" s="266" t="s">
        <v>122</v>
      </c>
      <c r="D306" s="153">
        <v>29403</v>
      </c>
      <c r="E306" s="153">
        <v>0</v>
      </c>
      <c r="F306" s="153">
        <v>0</v>
      </c>
      <c r="G306" s="153">
        <f t="shared" si="77"/>
        <v>29403</v>
      </c>
      <c r="H306" s="173">
        <v>0</v>
      </c>
      <c r="I306" s="153">
        <f t="shared" si="76"/>
        <v>29403</v>
      </c>
      <c r="J306" s="153">
        <v>0</v>
      </c>
    </row>
    <row r="307" spans="1:10" s="154" customFormat="1" ht="15" customHeight="1">
      <c r="A307" s="152"/>
      <c r="B307" s="7" t="s">
        <v>234</v>
      </c>
      <c r="C307" s="266" t="s">
        <v>262</v>
      </c>
      <c r="D307" s="153">
        <v>82058</v>
      </c>
      <c r="E307" s="153">
        <v>0</v>
      </c>
      <c r="F307" s="153">
        <v>2591</v>
      </c>
      <c r="G307" s="153">
        <f t="shared" si="77"/>
        <v>79467</v>
      </c>
      <c r="H307" s="173">
        <v>0</v>
      </c>
      <c r="I307" s="153">
        <f t="shared" si="76"/>
        <v>79467</v>
      </c>
      <c r="J307" s="153">
        <v>0</v>
      </c>
    </row>
    <row r="308" spans="1:10" s="154" customFormat="1" ht="15" customHeight="1">
      <c r="A308" s="152"/>
      <c r="B308" s="152" t="s">
        <v>235</v>
      </c>
      <c r="C308" s="266" t="s">
        <v>236</v>
      </c>
      <c r="D308" s="153">
        <v>11339</v>
      </c>
      <c r="E308" s="153">
        <v>35</v>
      </c>
      <c r="F308" s="153">
        <v>0</v>
      </c>
      <c r="G308" s="153">
        <f t="shared" si="77"/>
        <v>11374</v>
      </c>
      <c r="H308" s="173">
        <v>0</v>
      </c>
      <c r="I308" s="153">
        <f t="shared" si="76"/>
        <v>11374</v>
      </c>
      <c r="J308" s="153">
        <v>0</v>
      </c>
    </row>
    <row r="309" spans="1:10" s="154" customFormat="1" ht="14.25" customHeight="1">
      <c r="A309" s="152"/>
      <c r="B309" s="152" t="s">
        <v>263</v>
      </c>
      <c r="C309" s="469" t="s">
        <v>237</v>
      </c>
      <c r="D309" s="153">
        <v>15187</v>
      </c>
      <c r="E309" s="153">
        <v>4168</v>
      </c>
      <c r="F309" s="153">
        <v>0</v>
      </c>
      <c r="G309" s="153">
        <f t="shared" si="77"/>
        <v>19355</v>
      </c>
      <c r="H309" s="173">
        <v>0</v>
      </c>
      <c r="I309" s="153">
        <f t="shared" si="76"/>
        <v>19355</v>
      </c>
      <c r="J309" s="153">
        <v>0</v>
      </c>
    </row>
    <row r="310" spans="1:10" s="154" customFormat="1" ht="12.75" customHeight="1">
      <c r="A310" s="152"/>
      <c r="B310" s="152" t="s">
        <v>281</v>
      </c>
      <c r="C310" s="469" t="s">
        <v>9</v>
      </c>
      <c r="D310" s="153">
        <v>55018</v>
      </c>
      <c r="E310" s="153">
        <v>9825</v>
      </c>
      <c r="F310" s="153">
        <v>0</v>
      </c>
      <c r="G310" s="153">
        <f t="shared" si="77"/>
        <v>64843</v>
      </c>
      <c r="H310" s="173">
        <v>0</v>
      </c>
      <c r="I310" s="153">
        <f t="shared" si="76"/>
        <v>64843</v>
      </c>
      <c r="J310" s="153">
        <v>0</v>
      </c>
    </row>
    <row r="311" spans="1:10" s="154" customFormat="1" ht="13.5" customHeight="1">
      <c r="A311" s="152"/>
      <c r="B311" s="152" t="s">
        <v>8</v>
      </c>
      <c r="C311" s="469" t="s">
        <v>308</v>
      </c>
      <c r="D311" s="153">
        <v>2400</v>
      </c>
      <c r="E311" s="153">
        <v>0</v>
      </c>
      <c r="F311" s="153">
        <v>0</v>
      </c>
      <c r="G311" s="153">
        <f t="shared" si="77"/>
        <v>2400</v>
      </c>
      <c r="H311" s="173">
        <v>0</v>
      </c>
      <c r="I311" s="153">
        <f t="shared" si="76"/>
        <v>2400</v>
      </c>
      <c r="J311" s="153">
        <v>0</v>
      </c>
    </row>
    <row r="312" spans="1:10" s="154" customFormat="1" ht="14.25" customHeight="1">
      <c r="A312" s="152"/>
      <c r="B312" s="152" t="s">
        <v>248</v>
      </c>
      <c r="C312" s="469" t="s">
        <v>238</v>
      </c>
      <c r="D312" s="153">
        <v>81519</v>
      </c>
      <c r="E312" s="153">
        <v>2500</v>
      </c>
      <c r="F312" s="153">
        <v>0</v>
      </c>
      <c r="G312" s="153">
        <f t="shared" si="77"/>
        <v>84019</v>
      </c>
      <c r="H312" s="173">
        <v>0</v>
      </c>
      <c r="I312" s="153">
        <f t="shared" si="76"/>
        <v>84019</v>
      </c>
      <c r="J312" s="153">
        <v>0</v>
      </c>
    </row>
    <row r="313" spans="1:10" s="154" customFormat="1" ht="13.5" customHeight="1">
      <c r="A313" s="152"/>
      <c r="B313" s="152" t="s">
        <v>229</v>
      </c>
      <c r="C313" s="469" t="s">
        <v>230</v>
      </c>
      <c r="D313" s="153">
        <v>22180</v>
      </c>
      <c r="E313" s="153">
        <v>0</v>
      </c>
      <c r="F313" s="153">
        <v>0</v>
      </c>
      <c r="G313" s="153">
        <f t="shared" si="77"/>
        <v>22180</v>
      </c>
      <c r="H313" s="173">
        <v>0</v>
      </c>
      <c r="I313" s="153">
        <f t="shared" si="76"/>
        <v>22180</v>
      </c>
      <c r="J313" s="153">
        <v>0</v>
      </c>
    </row>
    <row r="314" spans="1:10" s="154" customFormat="1" ht="14.25" customHeight="1">
      <c r="A314" s="152"/>
      <c r="B314" s="152" t="s">
        <v>445</v>
      </c>
      <c r="C314" s="469" t="s">
        <v>452</v>
      </c>
      <c r="D314" s="153">
        <v>1300</v>
      </c>
      <c r="E314" s="153">
        <v>307</v>
      </c>
      <c r="F314" s="153">
        <v>0</v>
      </c>
      <c r="G314" s="153">
        <f t="shared" si="77"/>
        <v>1607</v>
      </c>
      <c r="H314" s="173">
        <v>0</v>
      </c>
      <c r="I314" s="153">
        <f t="shared" si="76"/>
        <v>1607</v>
      </c>
      <c r="J314" s="153">
        <v>0</v>
      </c>
    </row>
    <row r="315" spans="1:10" s="154" customFormat="1" ht="13.5" customHeight="1">
      <c r="A315" s="152"/>
      <c r="B315" s="152" t="s">
        <v>264</v>
      </c>
      <c r="C315" s="469" t="s">
        <v>240</v>
      </c>
      <c r="D315" s="153">
        <v>2300</v>
      </c>
      <c r="E315" s="153">
        <v>0</v>
      </c>
      <c r="F315" s="153">
        <v>370</v>
      </c>
      <c r="G315" s="153">
        <f t="shared" si="77"/>
        <v>1930</v>
      </c>
      <c r="H315" s="173">
        <v>0</v>
      </c>
      <c r="I315" s="153">
        <f t="shared" si="76"/>
        <v>1930</v>
      </c>
      <c r="J315" s="153">
        <v>0</v>
      </c>
    </row>
    <row r="316" spans="1:10" s="154" customFormat="1" ht="13.5" customHeight="1">
      <c r="A316" s="152"/>
      <c r="B316" s="152" t="s">
        <v>290</v>
      </c>
      <c r="C316" s="469" t="s">
        <v>241</v>
      </c>
      <c r="D316" s="153">
        <v>900</v>
      </c>
      <c r="E316" s="153">
        <v>0</v>
      </c>
      <c r="F316" s="153">
        <v>132</v>
      </c>
      <c r="G316" s="153">
        <f t="shared" si="77"/>
        <v>768</v>
      </c>
      <c r="H316" s="173">
        <v>0</v>
      </c>
      <c r="I316" s="153">
        <f t="shared" si="76"/>
        <v>768</v>
      </c>
      <c r="J316" s="153">
        <v>0</v>
      </c>
    </row>
    <row r="317" spans="1:10" s="154" customFormat="1" ht="13.5" customHeight="1">
      <c r="A317" s="152"/>
      <c r="B317" s="152" t="s">
        <v>265</v>
      </c>
      <c r="C317" s="469" t="s">
        <v>242</v>
      </c>
      <c r="D317" s="153">
        <v>23545</v>
      </c>
      <c r="E317" s="153">
        <v>0</v>
      </c>
      <c r="F317" s="153">
        <v>0</v>
      </c>
      <c r="G317" s="153">
        <f t="shared" si="77"/>
        <v>23545</v>
      </c>
      <c r="H317" s="173">
        <v>0</v>
      </c>
      <c r="I317" s="153">
        <f t="shared" si="76"/>
        <v>23545</v>
      </c>
      <c r="J317" s="153">
        <v>0</v>
      </c>
    </row>
    <row r="318" spans="1:10" s="154" customFormat="1" ht="23.25" customHeight="1">
      <c r="A318" s="152"/>
      <c r="B318" s="152" t="s">
        <v>300</v>
      </c>
      <c r="C318" s="469" t="s">
        <v>397</v>
      </c>
      <c r="D318" s="153">
        <v>335788</v>
      </c>
      <c r="E318" s="153">
        <v>0</v>
      </c>
      <c r="F318" s="153">
        <v>0</v>
      </c>
      <c r="G318" s="153">
        <f t="shared" si="77"/>
        <v>335788</v>
      </c>
      <c r="H318" s="173">
        <v>0</v>
      </c>
      <c r="I318" s="153">
        <v>0</v>
      </c>
      <c r="J318" s="153">
        <f>G318</f>
        <v>335788</v>
      </c>
    </row>
    <row r="319" spans="1:10" s="155" customFormat="1" ht="16.5" customHeight="1">
      <c r="A319" s="156" t="s">
        <v>108</v>
      </c>
      <c r="B319" s="156"/>
      <c r="C319" s="405" t="s">
        <v>70</v>
      </c>
      <c r="D319" s="157">
        <f aca="true" t="shared" si="78" ref="D319:J319">D321+D322+D323+D324+D325+D326+D327+D328+D329+D330+D331+D332+D333+D334+D335+D336+D320</f>
        <v>942928</v>
      </c>
      <c r="E319" s="157">
        <f t="shared" si="78"/>
        <v>0</v>
      </c>
      <c r="F319" s="157">
        <f t="shared" si="78"/>
        <v>25452</v>
      </c>
      <c r="G319" s="157">
        <f t="shared" si="78"/>
        <v>917476</v>
      </c>
      <c r="H319" s="135">
        <v>0</v>
      </c>
      <c r="I319" s="157">
        <f t="shared" si="78"/>
        <v>917476</v>
      </c>
      <c r="J319" s="157">
        <f t="shared" si="78"/>
        <v>0</v>
      </c>
    </row>
    <row r="320" spans="1:10" s="154" customFormat="1" ht="14.25" customHeight="1">
      <c r="A320" s="152"/>
      <c r="B320" s="152" t="s">
        <v>276</v>
      </c>
      <c r="C320" s="266" t="s">
        <v>177</v>
      </c>
      <c r="D320" s="153">
        <v>0</v>
      </c>
      <c r="E320" s="153">
        <v>0</v>
      </c>
      <c r="F320" s="153">
        <v>0</v>
      </c>
      <c r="G320" s="153">
        <f>D320+E320-F320</f>
        <v>0</v>
      </c>
      <c r="H320" s="173">
        <f>G320</f>
        <v>0</v>
      </c>
      <c r="I320" s="153">
        <f>G320</f>
        <v>0</v>
      </c>
      <c r="J320" s="153">
        <v>0</v>
      </c>
    </row>
    <row r="321" spans="1:10" s="154" customFormat="1" ht="13.5" customHeight="1">
      <c r="A321" s="152"/>
      <c r="B321" s="152" t="s">
        <v>231</v>
      </c>
      <c r="C321" s="266" t="s">
        <v>406</v>
      </c>
      <c r="D321" s="153">
        <v>417213</v>
      </c>
      <c r="E321" s="153">
        <v>0</v>
      </c>
      <c r="F321" s="153">
        <v>0</v>
      </c>
      <c r="G321" s="153">
        <f>D321+E321-F321</f>
        <v>417213</v>
      </c>
      <c r="H321" s="173">
        <v>0</v>
      </c>
      <c r="I321" s="153">
        <f>G321</f>
        <v>417213</v>
      </c>
      <c r="J321" s="153">
        <v>0</v>
      </c>
    </row>
    <row r="322" spans="1:10" s="154" customFormat="1" ht="12.75" customHeight="1">
      <c r="A322" s="152"/>
      <c r="B322" s="152" t="s">
        <v>233</v>
      </c>
      <c r="C322" s="266" t="s">
        <v>122</v>
      </c>
      <c r="D322" s="153">
        <v>28399</v>
      </c>
      <c r="E322" s="153">
        <v>0</v>
      </c>
      <c r="F322" s="153">
        <v>0</v>
      </c>
      <c r="G322" s="153">
        <f aca="true" t="shared" si="79" ref="G322:G336">D322+E322-F322</f>
        <v>28399</v>
      </c>
      <c r="H322" s="173">
        <v>0</v>
      </c>
      <c r="I322" s="153">
        <f aca="true" t="shared" si="80" ref="I322:I336">G322</f>
        <v>28399</v>
      </c>
      <c r="J322" s="153">
        <v>0</v>
      </c>
    </row>
    <row r="323" spans="1:10" s="154" customFormat="1" ht="14.25" customHeight="1">
      <c r="A323" s="152"/>
      <c r="B323" s="152" t="s">
        <v>234</v>
      </c>
      <c r="C323" s="266" t="s">
        <v>262</v>
      </c>
      <c r="D323" s="153">
        <v>71027</v>
      </c>
      <c r="E323" s="153">
        <v>0</v>
      </c>
      <c r="F323" s="153">
        <v>0</v>
      </c>
      <c r="G323" s="153">
        <f t="shared" si="79"/>
        <v>71027</v>
      </c>
      <c r="H323" s="173">
        <v>0</v>
      </c>
      <c r="I323" s="153">
        <f t="shared" si="80"/>
        <v>71027</v>
      </c>
      <c r="J323" s="153">
        <v>0</v>
      </c>
    </row>
    <row r="324" spans="1:10" s="154" customFormat="1" ht="12.75" customHeight="1">
      <c r="A324" s="152"/>
      <c r="B324" s="152" t="s">
        <v>235</v>
      </c>
      <c r="C324" s="266" t="s">
        <v>236</v>
      </c>
      <c r="D324" s="153">
        <v>9815</v>
      </c>
      <c r="E324" s="153">
        <v>0</v>
      </c>
      <c r="F324" s="153">
        <v>0</v>
      </c>
      <c r="G324" s="153">
        <f t="shared" si="79"/>
        <v>9815</v>
      </c>
      <c r="H324" s="173">
        <v>0</v>
      </c>
      <c r="I324" s="153">
        <f t="shared" si="80"/>
        <v>9815</v>
      </c>
      <c r="J324" s="153">
        <v>0</v>
      </c>
    </row>
    <row r="325" spans="1:10" s="154" customFormat="1" ht="13.5" customHeight="1">
      <c r="A325" s="152"/>
      <c r="B325" s="152" t="s">
        <v>263</v>
      </c>
      <c r="C325" s="469" t="s">
        <v>237</v>
      </c>
      <c r="D325" s="153">
        <v>172757</v>
      </c>
      <c r="E325" s="153">
        <v>0</v>
      </c>
      <c r="F325" s="153">
        <v>25452</v>
      </c>
      <c r="G325" s="153">
        <f t="shared" si="79"/>
        <v>147305</v>
      </c>
      <c r="H325" s="173">
        <v>0</v>
      </c>
      <c r="I325" s="153">
        <f t="shared" si="80"/>
        <v>147305</v>
      </c>
      <c r="J325" s="153">
        <v>0</v>
      </c>
    </row>
    <row r="326" spans="1:10" s="154" customFormat="1" ht="13.5" customHeight="1">
      <c r="A326" s="152"/>
      <c r="B326" s="152" t="s">
        <v>281</v>
      </c>
      <c r="C326" s="469" t="s">
        <v>9</v>
      </c>
      <c r="D326" s="153">
        <v>82140</v>
      </c>
      <c r="E326" s="153">
        <v>0</v>
      </c>
      <c r="F326" s="153">
        <v>0</v>
      </c>
      <c r="G326" s="153">
        <f t="shared" si="79"/>
        <v>82140</v>
      </c>
      <c r="H326" s="173">
        <v>0</v>
      </c>
      <c r="I326" s="153">
        <f t="shared" si="80"/>
        <v>82140</v>
      </c>
      <c r="J326" s="153">
        <v>0</v>
      </c>
    </row>
    <row r="327" spans="1:10" s="154" customFormat="1" ht="14.25" customHeight="1">
      <c r="A327" s="152"/>
      <c r="B327" s="152" t="s">
        <v>8</v>
      </c>
      <c r="C327" s="469" t="s">
        <v>308</v>
      </c>
      <c r="D327" s="153">
        <v>6805</v>
      </c>
      <c r="E327" s="153">
        <v>0</v>
      </c>
      <c r="F327" s="153">
        <v>0</v>
      </c>
      <c r="G327" s="153">
        <f t="shared" si="79"/>
        <v>6805</v>
      </c>
      <c r="H327" s="173">
        <v>0</v>
      </c>
      <c r="I327" s="153">
        <f t="shared" si="80"/>
        <v>6805</v>
      </c>
      <c r="J327" s="153">
        <v>0</v>
      </c>
    </row>
    <row r="328" spans="1:10" s="154" customFormat="1" ht="14.25" customHeight="1">
      <c r="A328" s="152"/>
      <c r="B328" s="152" t="s">
        <v>248</v>
      </c>
      <c r="C328" s="469" t="s">
        <v>238</v>
      </c>
      <c r="D328" s="153">
        <v>93780</v>
      </c>
      <c r="E328" s="153">
        <v>0</v>
      </c>
      <c r="F328" s="153">
        <v>0</v>
      </c>
      <c r="G328" s="153">
        <f t="shared" si="79"/>
        <v>93780</v>
      </c>
      <c r="H328" s="173">
        <v>0</v>
      </c>
      <c r="I328" s="153">
        <f t="shared" si="80"/>
        <v>93780</v>
      </c>
      <c r="J328" s="153">
        <v>0</v>
      </c>
    </row>
    <row r="329" spans="1:10" s="154" customFormat="1" ht="15" customHeight="1">
      <c r="A329" s="152"/>
      <c r="B329" s="152" t="s">
        <v>229</v>
      </c>
      <c r="C329" s="469" t="s">
        <v>230</v>
      </c>
      <c r="D329" s="153">
        <v>32150</v>
      </c>
      <c r="E329" s="153">
        <v>0</v>
      </c>
      <c r="F329" s="153">
        <v>0</v>
      </c>
      <c r="G329" s="153">
        <f t="shared" si="79"/>
        <v>32150</v>
      </c>
      <c r="H329" s="173">
        <v>0</v>
      </c>
      <c r="I329" s="153">
        <f t="shared" si="80"/>
        <v>32150</v>
      </c>
      <c r="J329" s="153">
        <v>0</v>
      </c>
    </row>
    <row r="330" spans="1:10" s="154" customFormat="1" ht="15" customHeight="1">
      <c r="A330" s="152"/>
      <c r="B330" s="152" t="s">
        <v>445</v>
      </c>
      <c r="C330" s="469" t="s">
        <v>446</v>
      </c>
      <c r="D330" s="153">
        <v>400</v>
      </c>
      <c r="E330" s="153">
        <v>0</v>
      </c>
      <c r="F330" s="153">
        <v>0</v>
      </c>
      <c r="G330" s="153">
        <f t="shared" si="79"/>
        <v>400</v>
      </c>
      <c r="H330" s="173">
        <v>0</v>
      </c>
      <c r="I330" s="153">
        <f t="shared" si="80"/>
        <v>400</v>
      </c>
      <c r="J330" s="153">
        <v>0</v>
      </c>
    </row>
    <row r="331" spans="1:10" s="154" customFormat="1" ht="14.25" customHeight="1">
      <c r="A331" s="152"/>
      <c r="B331" s="152" t="s">
        <v>264</v>
      </c>
      <c r="C331" s="469" t="s">
        <v>240</v>
      </c>
      <c r="D331" s="153">
        <v>1400</v>
      </c>
      <c r="E331" s="153">
        <v>0</v>
      </c>
      <c r="F331" s="153">
        <v>0</v>
      </c>
      <c r="G331" s="153">
        <f t="shared" si="79"/>
        <v>1400</v>
      </c>
      <c r="H331" s="173">
        <v>0</v>
      </c>
      <c r="I331" s="153">
        <f t="shared" si="80"/>
        <v>1400</v>
      </c>
      <c r="J331" s="153">
        <v>0</v>
      </c>
    </row>
    <row r="332" spans="1:10" s="154" customFormat="1" ht="14.25" customHeight="1">
      <c r="A332" s="152"/>
      <c r="B332" s="152" t="s">
        <v>402</v>
      </c>
      <c r="C332" s="469" t="s">
        <v>403</v>
      </c>
      <c r="D332" s="153">
        <v>157</v>
      </c>
      <c r="E332" s="153">
        <v>0</v>
      </c>
      <c r="F332" s="153">
        <v>0</v>
      </c>
      <c r="G332" s="153">
        <f t="shared" si="79"/>
        <v>157</v>
      </c>
      <c r="H332" s="173">
        <v>0</v>
      </c>
      <c r="I332" s="153">
        <f t="shared" si="80"/>
        <v>157</v>
      </c>
      <c r="J332" s="153">
        <v>0</v>
      </c>
    </row>
    <row r="333" spans="1:10" s="154" customFormat="1" ht="14.25" customHeight="1">
      <c r="A333" s="152"/>
      <c r="B333" s="152" t="s">
        <v>265</v>
      </c>
      <c r="C333" s="469" t="s">
        <v>242</v>
      </c>
      <c r="D333" s="153">
        <v>17087</v>
      </c>
      <c r="E333" s="153">
        <v>0</v>
      </c>
      <c r="F333" s="153">
        <v>0</v>
      </c>
      <c r="G333" s="153">
        <f t="shared" si="79"/>
        <v>17087</v>
      </c>
      <c r="H333" s="173">
        <v>0</v>
      </c>
      <c r="I333" s="153">
        <f t="shared" si="80"/>
        <v>17087</v>
      </c>
      <c r="J333" s="153">
        <v>0</v>
      </c>
    </row>
    <row r="334" spans="1:10" s="154" customFormat="1" ht="14.25" customHeight="1">
      <c r="A334" s="152"/>
      <c r="B334" s="152" t="s">
        <v>249</v>
      </c>
      <c r="C334" s="469" t="s">
        <v>250</v>
      </c>
      <c r="D334" s="153">
        <v>2372</v>
      </c>
      <c r="E334" s="153">
        <v>0</v>
      </c>
      <c r="F334" s="153">
        <v>0</v>
      </c>
      <c r="G334" s="153">
        <f t="shared" si="79"/>
        <v>2372</v>
      </c>
      <c r="H334" s="173">
        <v>0</v>
      </c>
      <c r="I334" s="153">
        <f t="shared" si="80"/>
        <v>2372</v>
      </c>
      <c r="J334" s="153">
        <v>0</v>
      </c>
    </row>
    <row r="335" spans="1:10" s="154" customFormat="1" ht="14.25" customHeight="1">
      <c r="A335" s="152"/>
      <c r="B335" s="152" t="s">
        <v>291</v>
      </c>
      <c r="C335" s="469" t="s">
        <v>10</v>
      </c>
      <c r="D335" s="153">
        <v>426</v>
      </c>
      <c r="E335" s="153">
        <v>0</v>
      </c>
      <c r="F335" s="153">
        <v>0</v>
      </c>
      <c r="G335" s="153">
        <f t="shared" si="79"/>
        <v>426</v>
      </c>
      <c r="H335" s="173">
        <v>0</v>
      </c>
      <c r="I335" s="153">
        <f t="shared" si="80"/>
        <v>426</v>
      </c>
      <c r="J335" s="153">
        <v>0</v>
      </c>
    </row>
    <row r="336" spans="1:10" s="154" customFormat="1" ht="15" customHeight="1">
      <c r="A336" s="152"/>
      <c r="B336" s="152" t="s">
        <v>266</v>
      </c>
      <c r="C336" s="469" t="s">
        <v>180</v>
      </c>
      <c r="D336" s="153">
        <v>7000</v>
      </c>
      <c r="E336" s="153">
        <v>0</v>
      </c>
      <c r="F336" s="153">
        <v>0</v>
      </c>
      <c r="G336" s="153">
        <f t="shared" si="79"/>
        <v>7000</v>
      </c>
      <c r="H336" s="173">
        <v>0</v>
      </c>
      <c r="I336" s="153">
        <f t="shared" si="80"/>
        <v>7000</v>
      </c>
      <c r="J336" s="153">
        <v>0</v>
      </c>
    </row>
    <row r="337" spans="1:10" ht="16.5" customHeight="1">
      <c r="A337" s="147" t="s">
        <v>213</v>
      </c>
      <c r="B337" s="147"/>
      <c r="C337" s="405" t="s">
        <v>96</v>
      </c>
      <c r="D337" s="135">
        <f>D338+D339+D340+D341</f>
        <v>952233</v>
      </c>
      <c r="E337" s="135">
        <f aca="true" t="shared" si="81" ref="E337:J337">E338+E339+E340+E341</f>
        <v>0</v>
      </c>
      <c r="F337" s="135">
        <f t="shared" si="81"/>
        <v>0</v>
      </c>
      <c r="G337" s="135">
        <f t="shared" si="81"/>
        <v>952233</v>
      </c>
      <c r="H337" s="135">
        <v>0</v>
      </c>
      <c r="I337" s="135">
        <f t="shared" si="81"/>
        <v>932722</v>
      </c>
      <c r="J337" s="135">
        <f t="shared" si="81"/>
        <v>19511</v>
      </c>
    </row>
    <row r="338" spans="1:10" s="15" customFormat="1" ht="23.25" customHeight="1">
      <c r="A338" s="151"/>
      <c r="B338" s="151" t="s">
        <v>270</v>
      </c>
      <c r="C338" s="469" t="s">
        <v>396</v>
      </c>
      <c r="D338" s="113">
        <v>11730</v>
      </c>
      <c r="E338" s="113">
        <v>0</v>
      </c>
      <c r="F338" s="113">
        <v>0</v>
      </c>
      <c r="G338" s="113">
        <f>D338+E338-F338</f>
        <v>11730</v>
      </c>
      <c r="H338" s="173">
        <v>0</v>
      </c>
      <c r="I338" s="113">
        <v>0</v>
      </c>
      <c r="J338" s="113">
        <f>G338</f>
        <v>11730</v>
      </c>
    </row>
    <row r="339" spans="1:10" s="15" customFormat="1" ht="21.75" customHeight="1">
      <c r="A339" s="151"/>
      <c r="B339" s="151" t="s">
        <v>300</v>
      </c>
      <c r="C339" s="469" t="s">
        <v>397</v>
      </c>
      <c r="D339" s="113">
        <v>7781</v>
      </c>
      <c r="E339" s="113">
        <v>0</v>
      </c>
      <c r="F339" s="113">
        <v>0</v>
      </c>
      <c r="G339" s="113">
        <f>D339+E339-F339</f>
        <v>7781</v>
      </c>
      <c r="H339" s="173">
        <v>0</v>
      </c>
      <c r="I339" s="113">
        <v>0</v>
      </c>
      <c r="J339" s="113">
        <f>G339</f>
        <v>7781</v>
      </c>
    </row>
    <row r="340" spans="1:10" ht="13.5" customHeight="1">
      <c r="A340" s="94"/>
      <c r="B340" s="12" t="s">
        <v>297</v>
      </c>
      <c r="C340" s="266" t="s">
        <v>407</v>
      </c>
      <c r="D340" s="9">
        <v>918944</v>
      </c>
      <c r="E340" s="9">
        <v>0</v>
      </c>
      <c r="F340" s="9">
        <v>0</v>
      </c>
      <c r="G340" s="13">
        <f>D340+E340-F340</f>
        <v>918944</v>
      </c>
      <c r="H340" s="173">
        <v>0</v>
      </c>
      <c r="I340" s="113">
        <f>G340</f>
        <v>918944</v>
      </c>
      <c r="J340" s="115">
        <v>0</v>
      </c>
    </row>
    <row r="341" spans="1:10" ht="14.25" customHeight="1">
      <c r="A341" s="94"/>
      <c r="B341" s="12" t="s">
        <v>263</v>
      </c>
      <c r="C341" s="266" t="s">
        <v>237</v>
      </c>
      <c r="D341" s="9">
        <v>13778</v>
      </c>
      <c r="E341" s="9">
        <v>0</v>
      </c>
      <c r="F341" s="9">
        <v>0</v>
      </c>
      <c r="G341" s="13">
        <f>D341+E341-F341</f>
        <v>13778</v>
      </c>
      <c r="H341" s="173">
        <v>0</v>
      </c>
      <c r="I341" s="113">
        <f>G341</f>
        <v>13778</v>
      </c>
      <c r="J341" s="115">
        <v>0</v>
      </c>
    </row>
    <row r="342" spans="1:10" ht="21.75" customHeight="1">
      <c r="A342" s="147" t="s">
        <v>168</v>
      </c>
      <c r="B342" s="147"/>
      <c r="C342" s="405" t="s">
        <v>4</v>
      </c>
      <c r="D342" s="135">
        <f>D343</f>
        <v>9381</v>
      </c>
      <c r="E342" s="135">
        <f aca="true" t="shared" si="82" ref="E342:J342">E343</f>
        <v>0</v>
      </c>
      <c r="F342" s="135">
        <f t="shared" si="82"/>
        <v>0</v>
      </c>
      <c r="G342" s="135">
        <f t="shared" si="82"/>
        <v>9381</v>
      </c>
      <c r="H342" s="135">
        <f>G342</f>
        <v>9381</v>
      </c>
      <c r="I342" s="135">
        <f t="shared" si="82"/>
        <v>0</v>
      </c>
      <c r="J342" s="135">
        <f t="shared" si="82"/>
        <v>0</v>
      </c>
    </row>
    <row r="343" spans="1:10" ht="15.75" customHeight="1">
      <c r="A343" s="112"/>
      <c r="B343" s="114" t="s">
        <v>297</v>
      </c>
      <c r="C343" s="469" t="s">
        <v>298</v>
      </c>
      <c r="D343" s="59">
        <v>9381</v>
      </c>
      <c r="E343" s="59">
        <v>0</v>
      </c>
      <c r="F343" s="59">
        <v>0</v>
      </c>
      <c r="G343" s="113">
        <f>D343+E343-F343</f>
        <v>9381</v>
      </c>
      <c r="H343" s="173">
        <f>G343</f>
        <v>9381</v>
      </c>
      <c r="I343" s="115">
        <v>0</v>
      </c>
      <c r="J343" s="115">
        <v>0</v>
      </c>
    </row>
    <row r="344" spans="1:10" ht="15" customHeight="1">
      <c r="A344" s="146" t="s">
        <v>11</v>
      </c>
      <c r="B344" s="158"/>
      <c r="C344" s="405" t="s">
        <v>299</v>
      </c>
      <c r="D344" s="135">
        <f aca="true" t="shared" si="83" ref="D344:J344">SUM(D345:D357)</f>
        <v>182160</v>
      </c>
      <c r="E344" s="135">
        <f t="shared" si="83"/>
        <v>15644</v>
      </c>
      <c r="F344" s="135">
        <f t="shared" si="83"/>
        <v>5816</v>
      </c>
      <c r="G344" s="135">
        <f t="shared" si="83"/>
        <v>191988</v>
      </c>
      <c r="H344" s="135">
        <f t="shared" si="83"/>
        <v>0</v>
      </c>
      <c r="I344" s="135">
        <f t="shared" si="83"/>
        <v>191988</v>
      </c>
      <c r="J344" s="135">
        <f t="shared" si="83"/>
        <v>0</v>
      </c>
    </row>
    <row r="345" spans="1:10" ht="15.75" customHeight="1">
      <c r="A345" s="576"/>
      <c r="B345" s="12" t="s">
        <v>231</v>
      </c>
      <c r="C345" s="266" t="s">
        <v>406</v>
      </c>
      <c r="D345" s="9">
        <v>104887</v>
      </c>
      <c r="E345" s="9">
        <v>4000</v>
      </c>
      <c r="F345" s="9">
        <v>0</v>
      </c>
      <c r="G345" s="9">
        <f aca="true" t="shared" si="84" ref="G345:G357">D345+E345-F345</f>
        <v>108887</v>
      </c>
      <c r="H345" s="173">
        <v>0</v>
      </c>
      <c r="I345" s="222">
        <f aca="true" t="shared" si="85" ref="I345:I357">G345</f>
        <v>108887</v>
      </c>
      <c r="J345" s="89">
        <v>0</v>
      </c>
    </row>
    <row r="346" spans="1:10" ht="15" customHeight="1">
      <c r="A346" s="576"/>
      <c r="B346" s="12" t="s">
        <v>233</v>
      </c>
      <c r="C346" s="266" t="s">
        <v>122</v>
      </c>
      <c r="D346" s="13">
        <v>8155</v>
      </c>
      <c r="E346" s="9">
        <v>0</v>
      </c>
      <c r="F346" s="9">
        <v>0</v>
      </c>
      <c r="G346" s="9">
        <f t="shared" si="84"/>
        <v>8155</v>
      </c>
      <c r="H346" s="173">
        <v>0</v>
      </c>
      <c r="I346" s="222">
        <f t="shared" si="85"/>
        <v>8155</v>
      </c>
      <c r="J346" s="89">
        <v>0</v>
      </c>
    </row>
    <row r="347" spans="1:10" ht="16.5" customHeight="1">
      <c r="A347" s="576"/>
      <c r="B347" s="103" t="s">
        <v>137</v>
      </c>
      <c r="C347" s="266" t="s">
        <v>129</v>
      </c>
      <c r="D347" s="13">
        <v>19800</v>
      </c>
      <c r="E347" s="9">
        <v>728</v>
      </c>
      <c r="F347" s="9">
        <v>0</v>
      </c>
      <c r="G347" s="9">
        <f t="shared" si="84"/>
        <v>20528</v>
      </c>
      <c r="H347" s="173">
        <v>0</v>
      </c>
      <c r="I347" s="222">
        <f t="shared" si="85"/>
        <v>20528</v>
      </c>
      <c r="J347" s="89">
        <v>0</v>
      </c>
    </row>
    <row r="348" spans="1:10" ht="15" customHeight="1">
      <c r="A348" s="576"/>
      <c r="B348" s="103" t="s">
        <v>235</v>
      </c>
      <c r="C348" s="266" t="s">
        <v>236</v>
      </c>
      <c r="D348" s="13">
        <v>3480</v>
      </c>
      <c r="E348" s="9">
        <v>100</v>
      </c>
      <c r="F348" s="9">
        <v>0</v>
      </c>
      <c r="G348" s="9">
        <f t="shared" si="84"/>
        <v>3580</v>
      </c>
      <c r="H348" s="173">
        <v>0</v>
      </c>
      <c r="I348" s="222">
        <f t="shared" si="85"/>
        <v>3580</v>
      </c>
      <c r="J348" s="89">
        <v>0</v>
      </c>
    </row>
    <row r="349" spans="1:10" ht="15" customHeight="1">
      <c r="A349" s="100"/>
      <c r="B349" s="103" t="s">
        <v>443</v>
      </c>
      <c r="C349" s="266" t="s">
        <v>450</v>
      </c>
      <c r="D349" s="13">
        <v>1000</v>
      </c>
      <c r="E349" s="9">
        <v>0</v>
      </c>
      <c r="F349" s="9">
        <v>0</v>
      </c>
      <c r="G349" s="9">
        <f t="shared" si="84"/>
        <v>1000</v>
      </c>
      <c r="H349" s="173">
        <v>0</v>
      </c>
      <c r="I349" s="222">
        <f t="shared" si="85"/>
        <v>1000</v>
      </c>
      <c r="J349" s="89">
        <v>0</v>
      </c>
    </row>
    <row r="350" spans="1:10" ht="15.75" customHeight="1">
      <c r="A350" s="100"/>
      <c r="B350" s="12" t="s">
        <v>263</v>
      </c>
      <c r="C350" s="267" t="s">
        <v>171</v>
      </c>
      <c r="D350" s="13">
        <v>16141</v>
      </c>
      <c r="E350" s="9">
        <v>5000</v>
      </c>
      <c r="F350" s="9">
        <v>4616</v>
      </c>
      <c r="G350" s="9">
        <f t="shared" si="84"/>
        <v>16525</v>
      </c>
      <c r="H350" s="173">
        <v>0</v>
      </c>
      <c r="I350" s="222">
        <f t="shared" si="85"/>
        <v>16525</v>
      </c>
      <c r="J350" s="89">
        <v>0</v>
      </c>
    </row>
    <row r="351" spans="1:10" ht="18" customHeight="1">
      <c r="A351" s="100"/>
      <c r="B351" s="12" t="s">
        <v>248</v>
      </c>
      <c r="C351" s="267" t="s">
        <v>238</v>
      </c>
      <c r="D351" s="13">
        <v>6800</v>
      </c>
      <c r="E351" s="9">
        <v>0</v>
      </c>
      <c r="F351" s="9">
        <v>0</v>
      </c>
      <c r="G351" s="9">
        <f t="shared" si="84"/>
        <v>6800</v>
      </c>
      <c r="H351" s="173">
        <v>0</v>
      </c>
      <c r="I351" s="222">
        <f t="shared" si="85"/>
        <v>6800</v>
      </c>
      <c r="J351" s="89">
        <v>0</v>
      </c>
    </row>
    <row r="352" spans="1:10" ht="15.75" customHeight="1">
      <c r="A352" s="100"/>
      <c r="B352" s="12" t="s">
        <v>284</v>
      </c>
      <c r="C352" s="267" t="s">
        <v>239</v>
      </c>
      <c r="D352" s="13">
        <v>0</v>
      </c>
      <c r="E352" s="9">
        <v>5816</v>
      </c>
      <c r="F352" s="9">
        <v>0</v>
      </c>
      <c r="G352" s="9">
        <f t="shared" si="84"/>
        <v>5816</v>
      </c>
      <c r="H352" s="173"/>
      <c r="I352" s="222">
        <f t="shared" si="85"/>
        <v>5816</v>
      </c>
      <c r="J352" s="89"/>
    </row>
    <row r="353" spans="1:10" ht="15.75" customHeight="1">
      <c r="A353" s="100"/>
      <c r="B353" s="12" t="s">
        <v>229</v>
      </c>
      <c r="C353" s="267" t="s">
        <v>230</v>
      </c>
      <c r="D353" s="9">
        <v>13159</v>
      </c>
      <c r="E353" s="9">
        <v>0</v>
      </c>
      <c r="F353" s="9">
        <v>1200</v>
      </c>
      <c r="G353" s="9">
        <f t="shared" si="84"/>
        <v>11959</v>
      </c>
      <c r="H353" s="173">
        <v>0</v>
      </c>
      <c r="I353" s="222">
        <f t="shared" si="85"/>
        <v>11959</v>
      </c>
      <c r="J353" s="89">
        <v>0</v>
      </c>
    </row>
    <row r="354" spans="1:10" ht="15" customHeight="1">
      <c r="A354" s="100"/>
      <c r="B354" s="12" t="s">
        <v>445</v>
      </c>
      <c r="C354" s="267" t="s">
        <v>459</v>
      </c>
      <c r="D354" s="9">
        <v>864</v>
      </c>
      <c r="E354" s="9">
        <v>0</v>
      </c>
      <c r="F354" s="9">
        <v>0</v>
      </c>
      <c r="G354" s="9">
        <f t="shared" si="84"/>
        <v>864</v>
      </c>
      <c r="H354" s="173">
        <v>0</v>
      </c>
      <c r="I354" s="222">
        <f t="shared" si="85"/>
        <v>864</v>
      </c>
      <c r="J354" s="89">
        <v>0</v>
      </c>
    </row>
    <row r="355" spans="1:10" ht="15" customHeight="1">
      <c r="A355" s="100"/>
      <c r="B355" s="12" t="s">
        <v>264</v>
      </c>
      <c r="C355" s="267" t="s">
        <v>240</v>
      </c>
      <c r="D355" s="9">
        <v>800</v>
      </c>
      <c r="E355" s="9">
        <v>0</v>
      </c>
      <c r="F355" s="9">
        <v>0</v>
      </c>
      <c r="G355" s="9">
        <f t="shared" si="84"/>
        <v>800</v>
      </c>
      <c r="H355" s="173">
        <v>0</v>
      </c>
      <c r="I355" s="222">
        <f t="shared" si="85"/>
        <v>800</v>
      </c>
      <c r="J355" s="89">
        <v>0</v>
      </c>
    </row>
    <row r="356" spans="1:10" ht="14.25" customHeight="1">
      <c r="A356" s="100"/>
      <c r="B356" s="12" t="s">
        <v>265</v>
      </c>
      <c r="C356" s="267" t="s">
        <v>242</v>
      </c>
      <c r="D356" s="9">
        <v>6966</v>
      </c>
      <c r="E356" s="9">
        <v>0</v>
      </c>
      <c r="F356" s="9">
        <v>0</v>
      </c>
      <c r="G356" s="9">
        <f t="shared" si="84"/>
        <v>6966</v>
      </c>
      <c r="H356" s="173">
        <v>0</v>
      </c>
      <c r="I356" s="222">
        <f t="shared" si="85"/>
        <v>6966</v>
      </c>
      <c r="J356" s="89">
        <v>0</v>
      </c>
    </row>
    <row r="357" spans="1:10" ht="14.25" customHeight="1">
      <c r="A357" s="100"/>
      <c r="B357" s="12" t="s">
        <v>146</v>
      </c>
      <c r="C357" s="267" t="s">
        <v>460</v>
      </c>
      <c r="D357" s="9">
        <v>108</v>
      </c>
      <c r="E357" s="9">
        <v>0</v>
      </c>
      <c r="F357" s="9">
        <v>0</v>
      </c>
      <c r="G357" s="9">
        <f t="shared" si="84"/>
        <v>108</v>
      </c>
      <c r="H357" s="173">
        <v>0</v>
      </c>
      <c r="I357" s="222">
        <f t="shared" si="85"/>
        <v>108</v>
      </c>
      <c r="J357" s="89">
        <v>0</v>
      </c>
    </row>
    <row r="358" spans="1:10" ht="34.5" customHeight="1">
      <c r="A358" s="194" t="s">
        <v>679</v>
      </c>
      <c r="B358" s="158"/>
      <c r="C358" s="405" t="s">
        <v>672</v>
      </c>
      <c r="D358" s="192">
        <f>D359+D360+D361+D362</f>
        <v>54070</v>
      </c>
      <c r="E358" s="192">
        <f aca="true" t="shared" si="86" ref="E358:J358">E359+E360+E361+E362</f>
        <v>12279</v>
      </c>
      <c r="F358" s="192">
        <f t="shared" si="86"/>
        <v>12279</v>
      </c>
      <c r="G358" s="192">
        <f t="shared" si="86"/>
        <v>54070</v>
      </c>
      <c r="H358" s="192">
        <f t="shared" si="86"/>
        <v>0</v>
      </c>
      <c r="I358" s="192">
        <f t="shared" si="86"/>
        <v>54070</v>
      </c>
      <c r="J358" s="192">
        <f t="shared" si="86"/>
        <v>0</v>
      </c>
    </row>
    <row r="359" spans="1:10" ht="14.25" customHeight="1">
      <c r="A359" s="100"/>
      <c r="B359" s="407" t="s">
        <v>263</v>
      </c>
      <c r="C359" s="267" t="s">
        <v>171</v>
      </c>
      <c r="D359" s="9">
        <v>40000</v>
      </c>
      <c r="E359" s="9">
        <v>0</v>
      </c>
      <c r="F359" s="9">
        <v>6979</v>
      </c>
      <c r="G359" s="9">
        <f>D359+E359-F359</f>
        <v>33021</v>
      </c>
      <c r="H359" s="173">
        <v>0</v>
      </c>
      <c r="I359" s="427">
        <f aca="true" t="shared" si="87" ref="I359:I364">G359</f>
        <v>33021</v>
      </c>
      <c r="J359" s="89">
        <v>0</v>
      </c>
    </row>
    <row r="360" spans="1:10" ht="14.25" customHeight="1">
      <c r="A360" s="100"/>
      <c r="B360" s="12" t="s">
        <v>248</v>
      </c>
      <c r="C360" s="267" t="s">
        <v>238</v>
      </c>
      <c r="D360" s="9">
        <v>450</v>
      </c>
      <c r="E360" s="9">
        <v>0</v>
      </c>
      <c r="F360" s="9">
        <v>0</v>
      </c>
      <c r="G360" s="9">
        <f>D360+E360-F360</f>
        <v>450</v>
      </c>
      <c r="H360" s="173">
        <v>0</v>
      </c>
      <c r="I360" s="427">
        <f t="shared" si="87"/>
        <v>450</v>
      </c>
      <c r="J360" s="89">
        <v>0</v>
      </c>
    </row>
    <row r="361" spans="1:10" ht="14.25" customHeight="1">
      <c r="A361" s="100"/>
      <c r="B361" s="12" t="s">
        <v>284</v>
      </c>
      <c r="C361" s="267" t="s">
        <v>239</v>
      </c>
      <c r="D361" s="9">
        <v>7420</v>
      </c>
      <c r="E361" s="9">
        <v>12279</v>
      </c>
      <c r="F361" s="9">
        <v>0</v>
      </c>
      <c r="G361" s="9">
        <f>D361+E361-F361</f>
        <v>19699</v>
      </c>
      <c r="H361" s="173"/>
      <c r="I361" s="427">
        <f t="shared" si="87"/>
        <v>19699</v>
      </c>
      <c r="J361" s="89"/>
    </row>
    <row r="362" spans="1:10" ht="14.25" customHeight="1">
      <c r="A362" s="100"/>
      <c r="B362" s="12" t="s">
        <v>229</v>
      </c>
      <c r="C362" s="267" t="s">
        <v>230</v>
      </c>
      <c r="D362" s="9">
        <v>6200</v>
      </c>
      <c r="E362" s="9">
        <v>0</v>
      </c>
      <c r="F362" s="9">
        <v>5300</v>
      </c>
      <c r="G362" s="9">
        <f>D362+E362-F362</f>
        <v>900</v>
      </c>
      <c r="H362" s="173">
        <v>0</v>
      </c>
      <c r="I362" s="427">
        <f t="shared" si="87"/>
        <v>900</v>
      </c>
      <c r="J362" s="89">
        <v>0</v>
      </c>
    </row>
    <row r="363" spans="1:10" ht="15.75" customHeight="1">
      <c r="A363" s="146" t="s">
        <v>12</v>
      </c>
      <c r="B363" s="146"/>
      <c r="C363" s="405" t="s">
        <v>97</v>
      </c>
      <c r="D363" s="135">
        <f>D364+D365+D366+D367+D368+D369+D370+D371+D372</f>
        <v>48377</v>
      </c>
      <c r="E363" s="135">
        <f>E364+E365+E366+E367+E368+E369+E370+E371+E372</f>
        <v>0</v>
      </c>
      <c r="F363" s="135">
        <f>F364+F365+F366+F367+F368+F369+F370+F371+F372</f>
        <v>0</v>
      </c>
      <c r="G363" s="135">
        <f>G364+G365+G366+G367+G368+G369+G370+G371+G372</f>
        <v>48377</v>
      </c>
      <c r="H363" s="135">
        <v>0</v>
      </c>
      <c r="I363" s="135">
        <f t="shared" si="87"/>
        <v>48377</v>
      </c>
      <c r="J363" s="135">
        <f>J364+J365+J366+J367+J368+J369+J370+J371+J372</f>
        <v>0</v>
      </c>
    </row>
    <row r="364" spans="1:10" ht="13.5" customHeight="1">
      <c r="A364" s="100"/>
      <c r="B364" s="100" t="s">
        <v>231</v>
      </c>
      <c r="C364" s="266" t="s">
        <v>406</v>
      </c>
      <c r="D364" s="9">
        <v>30850</v>
      </c>
      <c r="E364" s="9">
        <v>0</v>
      </c>
      <c r="F364" s="9">
        <v>0</v>
      </c>
      <c r="G364" s="9">
        <f aca="true" t="shared" si="88" ref="G364:G372">D364+E364-F364</f>
        <v>30850</v>
      </c>
      <c r="H364" s="173">
        <v>0</v>
      </c>
      <c r="I364" s="173">
        <f t="shared" si="87"/>
        <v>30850</v>
      </c>
      <c r="J364" s="89">
        <v>0</v>
      </c>
    </row>
    <row r="365" spans="1:10" ht="14.25" customHeight="1">
      <c r="A365" s="100"/>
      <c r="B365" s="100" t="s">
        <v>233</v>
      </c>
      <c r="C365" s="266" t="s">
        <v>122</v>
      </c>
      <c r="D365" s="9">
        <v>3079</v>
      </c>
      <c r="E365" s="9">
        <v>0</v>
      </c>
      <c r="F365" s="9">
        <v>0</v>
      </c>
      <c r="G365" s="9">
        <f t="shared" si="88"/>
        <v>3079</v>
      </c>
      <c r="H365" s="173">
        <v>0</v>
      </c>
      <c r="I365" s="173">
        <f aca="true" t="shared" si="89" ref="I365:I371">G365</f>
        <v>3079</v>
      </c>
      <c r="J365" s="89">
        <v>0</v>
      </c>
    </row>
    <row r="366" spans="1:10" ht="14.25" customHeight="1">
      <c r="A366" s="100"/>
      <c r="B366" s="100" t="s">
        <v>234</v>
      </c>
      <c r="C366" s="266" t="s">
        <v>189</v>
      </c>
      <c r="D366" s="9">
        <v>6193</v>
      </c>
      <c r="E366" s="9">
        <v>0</v>
      </c>
      <c r="F366" s="9">
        <v>0</v>
      </c>
      <c r="G366" s="9">
        <f t="shared" si="88"/>
        <v>6193</v>
      </c>
      <c r="H366" s="173">
        <v>0</v>
      </c>
      <c r="I366" s="173">
        <f t="shared" si="89"/>
        <v>6193</v>
      </c>
      <c r="J366" s="89">
        <v>0</v>
      </c>
    </row>
    <row r="367" spans="1:10" ht="14.25" customHeight="1">
      <c r="A367" s="100"/>
      <c r="B367" s="100" t="s">
        <v>235</v>
      </c>
      <c r="C367" s="266" t="s">
        <v>190</v>
      </c>
      <c r="D367" s="9">
        <v>835</v>
      </c>
      <c r="E367" s="9">
        <v>0</v>
      </c>
      <c r="F367" s="9">
        <v>0</v>
      </c>
      <c r="G367" s="9">
        <f t="shared" si="88"/>
        <v>835</v>
      </c>
      <c r="H367" s="173">
        <v>0</v>
      </c>
      <c r="I367" s="173">
        <f t="shared" si="89"/>
        <v>835</v>
      </c>
      <c r="J367" s="89">
        <v>0</v>
      </c>
    </row>
    <row r="368" spans="1:10" ht="14.25" customHeight="1">
      <c r="A368" s="100"/>
      <c r="B368" s="100" t="s">
        <v>263</v>
      </c>
      <c r="C368" s="266" t="s">
        <v>237</v>
      </c>
      <c r="D368" s="9">
        <v>220</v>
      </c>
      <c r="E368" s="9">
        <v>0</v>
      </c>
      <c r="F368" s="9">
        <v>0</v>
      </c>
      <c r="G368" s="9">
        <f t="shared" si="88"/>
        <v>220</v>
      </c>
      <c r="H368" s="173">
        <v>0</v>
      </c>
      <c r="I368" s="173">
        <f t="shared" si="89"/>
        <v>220</v>
      </c>
      <c r="J368" s="89">
        <v>0</v>
      </c>
    </row>
    <row r="369" spans="1:11" ht="13.5" customHeight="1">
      <c r="A369" s="100"/>
      <c r="B369" s="100" t="s">
        <v>248</v>
      </c>
      <c r="C369" s="266" t="s">
        <v>238</v>
      </c>
      <c r="D369" s="9">
        <v>2820</v>
      </c>
      <c r="E369" s="9">
        <v>0</v>
      </c>
      <c r="F369" s="9">
        <v>0</v>
      </c>
      <c r="G369" s="9">
        <f t="shared" si="88"/>
        <v>2820</v>
      </c>
      <c r="H369" s="173">
        <v>0</v>
      </c>
      <c r="I369" s="173">
        <f t="shared" si="89"/>
        <v>2820</v>
      </c>
      <c r="J369" s="89">
        <v>0</v>
      </c>
      <c r="K369" s="200"/>
    </row>
    <row r="370" spans="1:10" ht="14.25" customHeight="1">
      <c r="A370" s="100"/>
      <c r="B370" s="100" t="s">
        <v>229</v>
      </c>
      <c r="C370" s="266" t="s">
        <v>230</v>
      </c>
      <c r="D370" s="9">
        <v>2280</v>
      </c>
      <c r="E370" s="9">
        <v>0</v>
      </c>
      <c r="F370" s="9">
        <v>0</v>
      </c>
      <c r="G370" s="9">
        <f t="shared" si="88"/>
        <v>2280</v>
      </c>
      <c r="H370" s="173">
        <v>0</v>
      </c>
      <c r="I370" s="173">
        <f t="shared" si="89"/>
        <v>2280</v>
      </c>
      <c r="J370" s="89">
        <v>0</v>
      </c>
    </row>
    <row r="371" spans="1:10" ht="15.75" customHeight="1">
      <c r="A371" s="100"/>
      <c r="B371" s="100" t="s">
        <v>264</v>
      </c>
      <c r="C371" s="266" t="s">
        <v>240</v>
      </c>
      <c r="D371" s="9">
        <v>1000</v>
      </c>
      <c r="E371" s="9">
        <v>0</v>
      </c>
      <c r="F371" s="9">
        <v>0</v>
      </c>
      <c r="G371" s="9">
        <f t="shared" si="88"/>
        <v>1000</v>
      </c>
      <c r="H371" s="173">
        <v>0</v>
      </c>
      <c r="I371" s="173">
        <f t="shared" si="89"/>
        <v>1000</v>
      </c>
      <c r="J371" s="89">
        <v>0</v>
      </c>
    </row>
    <row r="372" spans="1:10" ht="13.5" customHeight="1">
      <c r="A372" s="100"/>
      <c r="B372" s="100" t="s">
        <v>265</v>
      </c>
      <c r="C372" s="266" t="s">
        <v>242</v>
      </c>
      <c r="D372" s="9">
        <v>1100</v>
      </c>
      <c r="E372" s="9">
        <v>0</v>
      </c>
      <c r="F372" s="9">
        <v>0</v>
      </c>
      <c r="G372" s="9">
        <f t="shared" si="88"/>
        <v>1100</v>
      </c>
      <c r="H372" s="173">
        <v>0</v>
      </c>
      <c r="I372" s="173">
        <f>G372</f>
        <v>1100</v>
      </c>
      <c r="J372" s="89">
        <v>0</v>
      </c>
    </row>
    <row r="373" spans="1:10" ht="18.75" customHeight="1">
      <c r="A373" s="146" t="s">
        <v>461</v>
      </c>
      <c r="B373" s="146"/>
      <c r="C373" s="405" t="s">
        <v>462</v>
      </c>
      <c r="D373" s="135">
        <f>D374+D375</f>
        <v>2400</v>
      </c>
      <c r="E373" s="135">
        <f aca="true" t="shared" si="90" ref="E373:J373">E374+E375</f>
        <v>100</v>
      </c>
      <c r="F373" s="135">
        <f t="shared" si="90"/>
        <v>100</v>
      </c>
      <c r="G373" s="135">
        <f t="shared" si="90"/>
        <v>2400</v>
      </c>
      <c r="H373" s="135">
        <v>0</v>
      </c>
      <c r="I373" s="373">
        <f>G373</f>
        <v>2400</v>
      </c>
      <c r="J373" s="135">
        <f t="shared" si="90"/>
        <v>0</v>
      </c>
    </row>
    <row r="374" spans="1:10" ht="15.75" customHeight="1">
      <c r="A374" s="223"/>
      <c r="B374" s="224" t="s">
        <v>172</v>
      </c>
      <c r="C374" s="434" t="s">
        <v>458</v>
      </c>
      <c r="D374" s="173">
        <v>1100</v>
      </c>
      <c r="E374" s="173">
        <v>0</v>
      </c>
      <c r="F374" s="173">
        <v>100</v>
      </c>
      <c r="G374" s="9">
        <f>D374+E374-F374</f>
        <v>1000</v>
      </c>
      <c r="H374" s="173">
        <v>0</v>
      </c>
      <c r="I374" s="89">
        <f>G374</f>
        <v>1000</v>
      </c>
      <c r="J374" s="89">
        <v>0</v>
      </c>
    </row>
    <row r="375" spans="1:10" ht="13.5" customHeight="1">
      <c r="A375" s="100"/>
      <c r="B375" s="100" t="s">
        <v>229</v>
      </c>
      <c r="C375" s="266" t="s">
        <v>230</v>
      </c>
      <c r="D375" s="9">
        <v>1300</v>
      </c>
      <c r="E375" s="13">
        <v>100</v>
      </c>
      <c r="F375" s="9">
        <v>0</v>
      </c>
      <c r="G375" s="9">
        <f>D375+E375-F375</f>
        <v>1400</v>
      </c>
      <c r="H375" s="173">
        <v>0</v>
      </c>
      <c r="I375" s="89">
        <f>G375</f>
        <v>1400</v>
      </c>
      <c r="J375" s="89">
        <v>0</v>
      </c>
    </row>
    <row r="376" spans="1:10" s="16" customFormat="1" ht="15" customHeight="1">
      <c r="A376" s="146" t="s">
        <v>295</v>
      </c>
      <c r="B376" s="146"/>
      <c r="C376" s="405" t="s">
        <v>312</v>
      </c>
      <c r="D376" s="135">
        <f>D377+D378+D379+D380+D381</f>
        <v>49969</v>
      </c>
      <c r="E376" s="135">
        <f aca="true" t="shared" si="91" ref="E376:J376">E377+E378+E379+E380+E381</f>
        <v>0</v>
      </c>
      <c r="F376" s="135">
        <f t="shared" si="91"/>
        <v>0</v>
      </c>
      <c r="G376" s="135">
        <f t="shared" si="91"/>
        <v>49969</v>
      </c>
      <c r="H376" s="135">
        <f t="shared" si="91"/>
        <v>0</v>
      </c>
      <c r="I376" s="135">
        <f t="shared" si="91"/>
        <v>49969</v>
      </c>
      <c r="J376" s="135">
        <f t="shared" si="91"/>
        <v>0</v>
      </c>
    </row>
    <row r="377" spans="1:10" ht="14.25" customHeight="1">
      <c r="A377" s="100"/>
      <c r="B377" s="100" t="s">
        <v>263</v>
      </c>
      <c r="C377" s="266" t="s">
        <v>237</v>
      </c>
      <c r="D377" s="9">
        <v>27046</v>
      </c>
      <c r="E377" s="9">
        <v>0</v>
      </c>
      <c r="F377" s="9">
        <v>0</v>
      </c>
      <c r="G377" s="173">
        <f aca="true" t="shared" si="92" ref="G377:G444">D377+E377-F377</f>
        <v>27046</v>
      </c>
      <c r="H377" s="173">
        <v>0</v>
      </c>
      <c r="I377" s="89">
        <f>G377</f>
        <v>27046</v>
      </c>
      <c r="J377" s="89">
        <v>0</v>
      </c>
    </row>
    <row r="378" spans="1:10" ht="14.25" customHeight="1">
      <c r="A378" s="100"/>
      <c r="B378" s="100" t="s">
        <v>248</v>
      </c>
      <c r="C378" s="266" t="s">
        <v>238</v>
      </c>
      <c r="D378" s="9">
        <v>0</v>
      </c>
      <c r="E378" s="9">
        <v>0</v>
      </c>
      <c r="F378" s="9">
        <v>0</v>
      </c>
      <c r="G378" s="173">
        <f>D378+E378-F378</f>
        <v>0</v>
      </c>
      <c r="H378" s="173">
        <f>G378</f>
        <v>0</v>
      </c>
      <c r="I378" s="89">
        <f>G378</f>
        <v>0</v>
      </c>
      <c r="J378" s="89"/>
    </row>
    <row r="379" spans="1:10" ht="14.25" customHeight="1">
      <c r="A379" s="100"/>
      <c r="B379" s="100" t="s">
        <v>284</v>
      </c>
      <c r="C379" s="266" t="s">
        <v>239</v>
      </c>
      <c r="D379" s="9">
        <v>16954</v>
      </c>
      <c r="E379" s="9">
        <v>0</v>
      </c>
      <c r="F379" s="9">
        <v>0</v>
      </c>
      <c r="G379" s="173">
        <f>D379+E379-F379</f>
        <v>16954</v>
      </c>
      <c r="H379" s="173">
        <v>0</v>
      </c>
      <c r="I379" s="89">
        <f>G379</f>
        <v>16954</v>
      </c>
      <c r="J379" s="89"/>
    </row>
    <row r="380" spans="1:10" ht="15.75" customHeight="1">
      <c r="A380" s="100"/>
      <c r="B380" s="100" t="s">
        <v>265</v>
      </c>
      <c r="C380" s="266" t="s">
        <v>477</v>
      </c>
      <c r="D380" s="9">
        <v>5469</v>
      </c>
      <c r="E380" s="9">
        <v>0</v>
      </c>
      <c r="F380" s="9">
        <v>0</v>
      </c>
      <c r="G380" s="173">
        <f t="shared" si="92"/>
        <v>5469</v>
      </c>
      <c r="H380" s="173">
        <v>0</v>
      </c>
      <c r="I380" s="89">
        <f>G380</f>
        <v>5469</v>
      </c>
      <c r="J380" s="89">
        <v>0</v>
      </c>
    </row>
    <row r="381" spans="1:10" ht="14.25" customHeight="1">
      <c r="A381" s="100"/>
      <c r="B381" s="100" t="s">
        <v>229</v>
      </c>
      <c r="C381" s="266" t="s">
        <v>230</v>
      </c>
      <c r="D381" s="9">
        <v>500</v>
      </c>
      <c r="E381" s="9">
        <v>0</v>
      </c>
      <c r="F381" s="9">
        <v>0</v>
      </c>
      <c r="G381" s="173">
        <f t="shared" si="92"/>
        <v>500</v>
      </c>
      <c r="H381" s="173">
        <v>0</v>
      </c>
      <c r="I381" s="89">
        <f>G381</f>
        <v>500</v>
      </c>
      <c r="J381" s="89">
        <v>0</v>
      </c>
    </row>
    <row r="382" spans="1:10" s="16" customFormat="1" ht="22.5" customHeight="1">
      <c r="A382" s="85" t="s">
        <v>296</v>
      </c>
      <c r="B382" s="159"/>
      <c r="C382" s="276" t="s">
        <v>215</v>
      </c>
      <c r="D382" s="65">
        <f>D383+D392</f>
        <v>682709</v>
      </c>
      <c r="E382" s="65">
        <f aca="true" t="shared" si="93" ref="E382:J382">E383+E392</f>
        <v>244</v>
      </c>
      <c r="F382" s="65">
        <f t="shared" si="93"/>
        <v>1438</v>
      </c>
      <c r="G382" s="65">
        <f t="shared" si="93"/>
        <v>681515</v>
      </c>
      <c r="H382" s="65">
        <f t="shared" si="93"/>
        <v>0</v>
      </c>
      <c r="I382" s="65">
        <f t="shared" si="93"/>
        <v>681515</v>
      </c>
      <c r="J382" s="65">
        <f t="shared" si="93"/>
        <v>0</v>
      </c>
    </row>
    <row r="383" spans="1:10" s="16" customFormat="1" ht="23.25" customHeight="1">
      <c r="A383" s="146" t="s">
        <v>76</v>
      </c>
      <c r="B383" s="146"/>
      <c r="C383" s="405" t="s">
        <v>5</v>
      </c>
      <c r="D383" s="135">
        <f>D384+D385+D386+D387+D388+D389+D390+D391</f>
        <v>20491</v>
      </c>
      <c r="E383" s="135">
        <f>E384+E385+E386+E387+E388+E389+E390+E391</f>
        <v>244</v>
      </c>
      <c r="F383" s="135">
        <f>F384+F385+F386+F387+F388+F389+F390+F391</f>
        <v>1438</v>
      </c>
      <c r="G383" s="192">
        <f t="shared" si="92"/>
        <v>19297</v>
      </c>
      <c r="H383" s="135">
        <v>0</v>
      </c>
      <c r="I383" s="135">
        <f>G383</f>
        <v>19297</v>
      </c>
      <c r="J383" s="135">
        <f>J384+J385+J386+J387+J388+J389+J390+J391</f>
        <v>0</v>
      </c>
    </row>
    <row r="384" spans="1:10" ht="15.75" customHeight="1">
      <c r="A384" s="5"/>
      <c r="B384" s="100" t="s">
        <v>231</v>
      </c>
      <c r="C384" s="266" t="s">
        <v>406</v>
      </c>
      <c r="D384" s="9">
        <v>15000</v>
      </c>
      <c r="E384" s="9">
        <v>0</v>
      </c>
      <c r="F384" s="9">
        <v>1200</v>
      </c>
      <c r="G384" s="174">
        <f t="shared" si="92"/>
        <v>13800</v>
      </c>
      <c r="H384" s="173">
        <v>0</v>
      </c>
      <c r="I384" s="222">
        <f aca="true" t="shared" si="94" ref="I384:I391">G384</f>
        <v>13800</v>
      </c>
      <c r="J384" s="89">
        <v>0</v>
      </c>
    </row>
    <row r="385" spans="1:10" ht="15.75" customHeight="1">
      <c r="A385" s="5"/>
      <c r="B385" s="100" t="s">
        <v>233</v>
      </c>
      <c r="C385" s="266" t="s">
        <v>122</v>
      </c>
      <c r="D385" s="9">
        <v>1122</v>
      </c>
      <c r="E385" s="9">
        <v>0</v>
      </c>
      <c r="F385" s="9">
        <v>0</v>
      </c>
      <c r="G385" s="174">
        <f t="shared" si="92"/>
        <v>1122</v>
      </c>
      <c r="H385" s="173">
        <v>0</v>
      </c>
      <c r="I385" s="222">
        <f t="shared" si="94"/>
        <v>1122</v>
      </c>
      <c r="J385" s="89">
        <v>0</v>
      </c>
    </row>
    <row r="386" spans="1:10" ht="17.25" customHeight="1">
      <c r="A386" s="5"/>
      <c r="B386" s="104" t="s">
        <v>137</v>
      </c>
      <c r="C386" s="266" t="s">
        <v>262</v>
      </c>
      <c r="D386" s="9">
        <v>2778</v>
      </c>
      <c r="E386" s="9">
        <v>0</v>
      </c>
      <c r="F386" s="9">
        <v>208</v>
      </c>
      <c r="G386" s="174">
        <f t="shared" si="92"/>
        <v>2570</v>
      </c>
      <c r="H386" s="173">
        <v>0</v>
      </c>
      <c r="I386" s="222">
        <f t="shared" si="94"/>
        <v>2570</v>
      </c>
      <c r="J386" s="89">
        <v>0</v>
      </c>
    </row>
    <row r="387" spans="1:10" ht="15" customHeight="1">
      <c r="A387" s="5"/>
      <c r="B387" s="104" t="s">
        <v>235</v>
      </c>
      <c r="C387" s="266" t="s">
        <v>236</v>
      </c>
      <c r="D387" s="9">
        <v>395</v>
      </c>
      <c r="E387" s="9">
        <v>0</v>
      </c>
      <c r="F387" s="9">
        <v>30</v>
      </c>
      <c r="G387" s="174">
        <f t="shared" si="92"/>
        <v>365</v>
      </c>
      <c r="H387" s="173">
        <v>0</v>
      </c>
      <c r="I387" s="222">
        <f t="shared" si="94"/>
        <v>365</v>
      </c>
      <c r="J387" s="89">
        <v>0</v>
      </c>
    </row>
    <row r="388" spans="1:10" ht="15.75" customHeight="1">
      <c r="A388" s="5"/>
      <c r="B388" s="100" t="s">
        <v>263</v>
      </c>
      <c r="C388" s="266" t="s">
        <v>237</v>
      </c>
      <c r="D388" s="9">
        <v>0</v>
      </c>
      <c r="E388" s="9">
        <v>0</v>
      </c>
      <c r="F388" s="9">
        <v>0</v>
      </c>
      <c r="G388" s="174">
        <f t="shared" si="92"/>
        <v>0</v>
      </c>
      <c r="H388" s="173">
        <v>0</v>
      </c>
      <c r="I388" s="222">
        <f t="shared" si="94"/>
        <v>0</v>
      </c>
      <c r="J388" s="89">
        <v>0</v>
      </c>
    </row>
    <row r="389" spans="1:10" ht="16.5" customHeight="1">
      <c r="A389" s="5"/>
      <c r="B389" s="100" t="s">
        <v>229</v>
      </c>
      <c r="C389" s="266" t="s">
        <v>230</v>
      </c>
      <c r="D389" s="9">
        <v>751</v>
      </c>
      <c r="E389" s="9">
        <v>244</v>
      </c>
      <c r="F389" s="9">
        <v>0</v>
      </c>
      <c r="G389" s="174">
        <f t="shared" si="92"/>
        <v>995</v>
      </c>
      <c r="H389" s="173">
        <v>0</v>
      </c>
      <c r="I389" s="222">
        <f t="shared" si="94"/>
        <v>995</v>
      </c>
      <c r="J389" s="89">
        <v>0</v>
      </c>
    </row>
    <row r="390" spans="1:10" ht="16.5" customHeight="1">
      <c r="A390" s="5"/>
      <c r="B390" s="100" t="s">
        <v>290</v>
      </c>
      <c r="C390" s="266" t="s">
        <v>241</v>
      </c>
      <c r="D390" s="9">
        <v>0</v>
      </c>
      <c r="E390" s="9">
        <v>0</v>
      </c>
      <c r="F390" s="9">
        <v>0</v>
      </c>
      <c r="G390" s="174">
        <f t="shared" si="92"/>
        <v>0</v>
      </c>
      <c r="H390" s="173">
        <v>0</v>
      </c>
      <c r="I390" s="222">
        <f t="shared" si="94"/>
        <v>0</v>
      </c>
      <c r="J390" s="89">
        <v>0</v>
      </c>
    </row>
    <row r="391" spans="1:11" ht="15.75" customHeight="1">
      <c r="A391" s="5"/>
      <c r="B391" s="100" t="s">
        <v>265</v>
      </c>
      <c r="C391" s="266" t="s">
        <v>242</v>
      </c>
      <c r="D391" s="9">
        <v>445</v>
      </c>
      <c r="E391" s="9">
        <v>0</v>
      </c>
      <c r="F391" s="9">
        <v>0</v>
      </c>
      <c r="G391" s="174">
        <f t="shared" si="92"/>
        <v>445</v>
      </c>
      <c r="H391" s="173">
        <v>0</v>
      </c>
      <c r="I391" s="222">
        <f t="shared" si="94"/>
        <v>445</v>
      </c>
      <c r="J391" s="89">
        <v>0</v>
      </c>
      <c r="K391" s="372"/>
    </row>
    <row r="392" spans="1:12" s="16" customFormat="1" ht="14.25" customHeight="1">
      <c r="A392" s="146" t="s">
        <v>301</v>
      </c>
      <c r="B392" s="146"/>
      <c r="C392" s="405" t="s">
        <v>302</v>
      </c>
      <c r="D392" s="135">
        <f>D393+D394+D395+D396+D397+D398+D399+D400+D401+D402+D403+D404+D405+D406+D407</f>
        <v>662218</v>
      </c>
      <c r="E392" s="135">
        <f aca="true" t="shared" si="95" ref="E392:J392">E393+E394+E395+E396+E397+E398+E399+E400+E401+E402+E403+E404+E405+E406+E407</f>
        <v>0</v>
      </c>
      <c r="F392" s="135">
        <f t="shared" si="95"/>
        <v>0</v>
      </c>
      <c r="G392" s="135">
        <f t="shared" si="95"/>
        <v>662218</v>
      </c>
      <c r="H392" s="135">
        <f t="shared" si="95"/>
        <v>0</v>
      </c>
      <c r="I392" s="135">
        <f t="shared" si="95"/>
        <v>662218</v>
      </c>
      <c r="J392" s="135">
        <f t="shared" si="95"/>
        <v>0</v>
      </c>
      <c r="L392" s="372"/>
    </row>
    <row r="393" spans="1:12" s="16" customFormat="1" ht="14.25" customHeight="1">
      <c r="A393" s="223"/>
      <c r="B393" s="432" t="s">
        <v>276</v>
      </c>
      <c r="C393" s="266" t="s">
        <v>165</v>
      </c>
      <c r="D393" s="196">
        <v>248</v>
      </c>
      <c r="E393" s="196">
        <v>0</v>
      </c>
      <c r="F393" s="196">
        <v>0</v>
      </c>
      <c r="G393" s="9">
        <f t="shared" si="92"/>
        <v>248</v>
      </c>
      <c r="H393" s="196"/>
      <c r="I393" s="196">
        <f>G393</f>
        <v>248</v>
      </c>
      <c r="J393" s="196"/>
      <c r="L393" s="372"/>
    </row>
    <row r="394" spans="1:10" ht="15.75" customHeight="1">
      <c r="A394" s="100"/>
      <c r="B394" s="100" t="s">
        <v>231</v>
      </c>
      <c r="C394" s="266" t="s">
        <v>406</v>
      </c>
      <c r="D394" s="9">
        <v>427975</v>
      </c>
      <c r="E394" s="9">
        <v>0</v>
      </c>
      <c r="F394" s="9">
        <v>0</v>
      </c>
      <c r="G394" s="9">
        <f t="shared" si="92"/>
        <v>427975</v>
      </c>
      <c r="H394" s="173">
        <v>0</v>
      </c>
      <c r="I394" s="173">
        <f aca="true" t="shared" si="96" ref="I394:I407">G394</f>
        <v>427975</v>
      </c>
      <c r="J394" s="89">
        <v>0</v>
      </c>
    </row>
    <row r="395" spans="1:10" ht="13.5" customHeight="1">
      <c r="A395" s="4"/>
      <c r="B395" s="100" t="s">
        <v>233</v>
      </c>
      <c r="C395" s="266" t="s">
        <v>122</v>
      </c>
      <c r="D395" s="13">
        <v>36166</v>
      </c>
      <c r="E395" s="13">
        <v>0</v>
      </c>
      <c r="F395" s="13">
        <v>0</v>
      </c>
      <c r="G395" s="9">
        <f t="shared" si="92"/>
        <v>36166</v>
      </c>
      <c r="H395" s="173">
        <v>0</v>
      </c>
      <c r="I395" s="173">
        <f t="shared" si="96"/>
        <v>36166</v>
      </c>
      <c r="J395" s="89">
        <v>0</v>
      </c>
    </row>
    <row r="396" spans="1:10" ht="12.75" customHeight="1">
      <c r="A396" s="5"/>
      <c r="B396" s="104" t="s">
        <v>137</v>
      </c>
      <c r="C396" s="266" t="s">
        <v>262</v>
      </c>
      <c r="D396" s="9">
        <v>79927</v>
      </c>
      <c r="E396" s="9">
        <v>0</v>
      </c>
      <c r="F396" s="9">
        <v>0</v>
      </c>
      <c r="G396" s="9">
        <f t="shared" si="92"/>
        <v>79927</v>
      </c>
      <c r="H396" s="173">
        <v>0</v>
      </c>
      <c r="I396" s="173">
        <f t="shared" si="96"/>
        <v>79927</v>
      </c>
      <c r="J396" s="89">
        <v>0</v>
      </c>
    </row>
    <row r="397" spans="1:10" ht="14.25" customHeight="1">
      <c r="A397" s="100"/>
      <c r="B397" s="104" t="s">
        <v>235</v>
      </c>
      <c r="C397" s="266" t="s">
        <v>236</v>
      </c>
      <c r="D397" s="9">
        <v>14028</v>
      </c>
      <c r="E397" s="9">
        <v>0</v>
      </c>
      <c r="F397" s="9">
        <v>0</v>
      </c>
      <c r="G397" s="9">
        <f t="shared" si="92"/>
        <v>14028</v>
      </c>
      <c r="H397" s="173">
        <v>0</v>
      </c>
      <c r="I397" s="173">
        <f t="shared" si="96"/>
        <v>14028</v>
      </c>
      <c r="J397" s="89">
        <v>0</v>
      </c>
    </row>
    <row r="398" spans="1:10" ht="14.25" customHeight="1">
      <c r="A398" s="100"/>
      <c r="B398" s="224" t="s">
        <v>443</v>
      </c>
      <c r="C398" s="266" t="s">
        <v>450</v>
      </c>
      <c r="D398" s="9">
        <v>6400</v>
      </c>
      <c r="E398" s="9">
        <v>0</v>
      </c>
      <c r="F398" s="9">
        <v>0</v>
      </c>
      <c r="G398" s="9">
        <f t="shared" si="92"/>
        <v>6400</v>
      </c>
      <c r="H398" s="173">
        <v>0</v>
      </c>
      <c r="I398" s="173">
        <f t="shared" si="96"/>
        <v>6400</v>
      </c>
      <c r="J398" s="89">
        <v>0</v>
      </c>
    </row>
    <row r="399" spans="1:10" ht="15" customHeight="1">
      <c r="A399" s="100"/>
      <c r="B399" s="100" t="s">
        <v>263</v>
      </c>
      <c r="C399" s="266" t="s">
        <v>171</v>
      </c>
      <c r="D399" s="9">
        <v>14318</v>
      </c>
      <c r="E399" s="9">
        <v>0</v>
      </c>
      <c r="F399" s="9">
        <v>0</v>
      </c>
      <c r="G399" s="9">
        <f t="shared" si="92"/>
        <v>14318</v>
      </c>
      <c r="H399" s="173">
        <v>0</v>
      </c>
      <c r="I399" s="173">
        <f t="shared" si="96"/>
        <v>14318</v>
      </c>
      <c r="J399" s="89">
        <v>0</v>
      </c>
    </row>
    <row r="400" spans="1:10" ht="15" customHeight="1">
      <c r="A400" s="100"/>
      <c r="B400" s="100" t="s">
        <v>248</v>
      </c>
      <c r="C400" s="266" t="s">
        <v>238</v>
      </c>
      <c r="D400" s="9">
        <v>30180</v>
      </c>
      <c r="E400" s="9">
        <v>0</v>
      </c>
      <c r="F400" s="9">
        <v>0</v>
      </c>
      <c r="G400" s="9">
        <f t="shared" si="92"/>
        <v>30180</v>
      </c>
      <c r="H400" s="173">
        <v>0</v>
      </c>
      <c r="I400" s="173">
        <f t="shared" si="96"/>
        <v>30180</v>
      </c>
      <c r="J400" s="89">
        <v>0</v>
      </c>
    </row>
    <row r="401" spans="1:10" ht="13.5" customHeight="1">
      <c r="A401" s="100"/>
      <c r="B401" s="100" t="s">
        <v>229</v>
      </c>
      <c r="C401" s="266" t="s">
        <v>230</v>
      </c>
      <c r="D401" s="9">
        <v>22103</v>
      </c>
      <c r="E401" s="9">
        <v>0</v>
      </c>
      <c r="F401" s="9">
        <v>0</v>
      </c>
      <c r="G401" s="9">
        <f t="shared" si="92"/>
        <v>22103</v>
      </c>
      <c r="H401" s="173">
        <v>0</v>
      </c>
      <c r="I401" s="173">
        <f t="shared" si="96"/>
        <v>22103</v>
      </c>
      <c r="J401" s="89">
        <v>0</v>
      </c>
    </row>
    <row r="402" spans="1:10" ht="15" customHeight="1">
      <c r="A402" s="100"/>
      <c r="B402" s="100" t="s">
        <v>675</v>
      </c>
      <c r="C402" s="266" t="s">
        <v>709</v>
      </c>
      <c r="D402" s="9">
        <v>14030</v>
      </c>
      <c r="E402" s="9">
        <v>0</v>
      </c>
      <c r="F402" s="9">
        <v>0</v>
      </c>
      <c r="G402" s="9">
        <f t="shared" si="92"/>
        <v>14030</v>
      </c>
      <c r="H402" s="173"/>
      <c r="I402" s="173">
        <f t="shared" si="96"/>
        <v>14030</v>
      </c>
      <c r="J402" s="89"/>
    </row>
    <row r="403" spans="1:10" ht="14.25" customHeight="1">
      <c r="A403" s="100"/>
      <c r="B403" s="100" t="s">
        <v>264</v>
      </c>
      <c r="C403" s="266" t="s">
        <v>240</v>
      </c>
      <c r="D403" s="9">
        <v>1250</v>
      </c>
      <c r="E403" s="9">
        <v>0</v>
      </c>
      <c r="F403" s="9">
        <v>0</v>
      </c>
      <c r="G403" s="9">
        <f t="shared" si="92"/>
        <v>1250</v>
      </c>
      <c r="H403" s="173">
        <v>0</v>
      </c>
      <c r="I403" s="173">
        <f t="shared" si="96"/>
        <v>1250</v>
      </c>
      <c r="J403" s="89">
        <v>0</v>
      </c>
    </row>
    <row r="404" spans="1:10" ht="14.25" customHeight="1">
      <c r="A404" s="100"/>
      <c r="B404" s="100" t="s">
        <v>290</v>
      </c>
      <c r="C404" s="266" t="s">
        <v>241</v>
      </c>
      <c r="D404" s="9">
        <v>0</v>
      </c>
      <c r="E404" s="9">
        <v>0</v>
      </c>
      <c r="F404" s="9">
        <v>0</v>
      </c>
      <c r="G404" s="9">
        <f t="shared" si="92"/>
        <v>0</v>
      </c>
      <c r="H404" s="173">
        <v>0</v>
      </c>
      <c r="I404" s="173">
        <f t="shared" si="96"/>
        <v>0</v>
      </c>
      <c r="J404" s="89">
        <v>0</v>
      </c>
    </row>
    <row r="405" spans="1:10" ht="14.25" customHeight="1">
      <c r="A405" s="100"/>
      <c r="B405" s="100" t="s">
        <v>265</v>
      </c>
      <c r="C405" s="266" t="s">
        <v>242</v>
      </c>
      <c r="D405" s="9">
        <v>15593</v>
      </c>
      <c r="E405" s="9">
        <v>0</v>
      </c>
      <c r="F405" s="9">
        <v>0</v>
      </c>
      <c r="G405" s="9">
        <f t="shared" si="92"/>
        <v>15593</v>
      </c>
      <c r="H405" s="173">
        <v>0</v>
      </c>
      <c r="I405" s="173">
        <f t="shared" si="96"/>
        <v>15593</v>
      </c>
      <c r="J405" s="89">
        <v>0</v>
      </c>
    </row>
    <row r="406" spans="1:10" ht="12.75" customHeight="1">
      <c r="A406" s="100"/>
      <c r="B406" s="100" t="s">
        <v>249</v>
      </c>
      <c r="C406" s="266" t="s">
        <v>250</v>
      </c>
      <c r="D406" s="9">
        <v>0</v>
      </c>
      <c r="E406" s="9">
        <v>0</v>
      </c>
      <c r="F406" s="9">
        <v>0</v>
      </c>
      <c r="G406" s="9">
        <f t="shared" si="92"/>
        <v>0</v>
      </c>
      <c r="H406" s="173">
        <f>G406</f>
        <v>0</v>
      </c>
      <c r="I406" s="173">
        <f t="shared" si="96"/>
        <v>0</v>
      </c>
      <c r="J406" s="89">
        <v>0</v>
      </c>
    </row>
    <row r="407" spans="1:10" ht="15" customHeight="1">
      <c r="A407" s="100"/>
      <c r="B407" s="100" t="s">
        <v>266</v>
      </c>
      <c r="C407" s="266" t="s">
        <v>13</v>
      </c>
      <c r="D407" s="9">
        <v>0</v>
      </c>
      <c r="E407" s="9">
        <v>0</v>
      </c>
      <c r="F407" s="9">
        <v>0</v>
      </c>
      <c r="G407" s="9">
        <f t="shared" si="92"/>
        <v>0</v>
      </c>
      <c r="H407" s="173">
        <f>G407</f>
        <v>0</v>
      </c>
      <c r="I407" s="87">
        <f t="shared" si="96"/>
        <v>0</v>
      </c>
      <c r="J407" s="89">
        <v>0</v>
      </c>
    </row>
    <row r="408" spans="1:10" s="16" customFormat="1" ht="15" customHeight="1">
      <c r="A408" s="159" t="s">
        <v>78</v>
      </c>
      <c r="B408" s="159"/>
      <c r="C408" s="276" t="s">
        <v>192</v>
      </c>
      <c r="D408" s="65">
        <f>D409+D424+D439+D454+D464+D469</f>
        <v>3679765</v>
      </c>
      <c r="E408" s="65">
        <f>E409+E424+E439+E454+E464+E469</f>
        <v>85056</v>
      </c>
      <c r="F408" s="65">
        <f>F409+F424+F439+F454+F464+F469</f>
        <v>278050</v>
      </c>
      <c r="G408" s="426">
        <f t="shared" si="92"/>
        <v>3486771</v>
      </c>
      <c r="H408" s="65">
        <v>0</v>
      </c>
      <c r="I408" s="65">
        <f>I409+I424+I439+I454+I464+I469</f>
        <v>3482621</v>
      </c>
      <c r="J408" s="65">
        <f>J409+J424+J439+J454+J464+J469</f>
        <v>1500</v>
      </c>
    </row>
    <row r="409" spans="1:10" ht="15" customHeight="1">
      <c r="A409" s="146" t="s">
        <v>80</v>
      </c>
      <c r="B409" s="160"/>
      <c r="C409" s="405" t="s">
        <v>79</v>
      </c>
      <c r="D409" s="135">
        <f>D410+D411+D412+D413+D414+D415+D416+D417+D418+D419+D420+D421+D422+D423</f>
        <v>1780161</v>
      </c>
      <c r="E409" s="135">
        <f aca="true" t="shared" si="97" ref="E409:J409">E410+E411+E412+E413+E414+E415+E416+E417+E418+E419+E420+E421+E422+E423</f>
        <v>16599</v>
      </c>
      <c r="F409" s="135">
        <f t="shared" si="97"/>
        <v>259412</v>
      </c>
      <c r="G409" s="135">
        <f t="shared" si="97"/>
        <v>1537348</v>
      </c>
      <c r="H409" s="135">
        <f t="shared" si="97"/>
        <v>0</v>
      </c>
      <c r="I409" s="135">
        <f t="shared" si="97"/>
        <v>1537348</v>
      </c>
      <c r="J409" s="135">
        <f t="shared" si="97"/>
        <v>0</v>
      </c>
    </row>
    <row r="410" spans="1:10" s="15" customFormat="1" ht="15.75" customHeight="1">
      <c r="A410" s="5"/>
      <c r="B410" s="5" t="s">
        <v>276</v>
      </c>
      <c r="C410" s="266" t="s">
        <v>165</v>
      </c>
      <c r="D410" s="13">
        <v>0</v>
      </c>
      <c r="E410" s="13">
        <v>0</v>
      </c>
      <c r="F410" s="13">
        <v>0</v>
      </c>
      <c r="G410" s="9">
        <f t="shared" si="92"/>
        <v>0</v>
      </c>
      <c r="H410" s="173">
        <f>G410</f>
        <v>0</v>
      </c>
      <c r="I410" s="89">
        <f aca="true" t="shared" si="98" ref="I410:I423">G410</f>
        <v>0</v>
      </c>
      <c r="J410" s="13">
        <v>0</v>
      </c>
    </row>
    <row r="411" spans="1:10" ht="14.25" customHeight="1">
      <c r="A411" s="100"/>
      <c r="B411" s="100" t="s">
        <v>231</v>
      </c>
      <c r="C411" s="266" t="s">
        <v>406</v>
      </c>
      <c r="D411" s="9">
        <v>654687</v>
      </c>
      <c r="E411" s="9">
        <v>10000</v>
      </c>
      <c r="F411" s="9">
        <v>0</v>
      </c>
      <c r="G411" s="9">
        <f t="shared" si="92"/>
        <v>664687</v>
      </c>
      <c r="H411" s="173">
        <v>0</v>
      </c>
      <c r="I411" s="89">
        <f t="shared" si="98"/>
        <v>664687</v>
      </c>
      <c r="J411" s="89">
        <v>0</v>
      </c>
    </row>
    <row r="412" spans="1:10" ht="15" customHeight="1">
      <c r="A412" s="100"/>
      <c r="B412" s="100" t="s">
        <v>233</v>
      </c>
      <c r="C412" s="266" t="s">
        <v>122</v>
      </c>
      <c r="D412" s="9">
        <v>45698</v>
      </c>
      <c r="E412" s="9">
        <v>0</v>
      </c>
      <c r="F412" s="9">
        <v>0</v>
      </c>
      <c r="G412" s="9">
        <f t="shared" si="92"/>
        <v>45698</v>
      </c>
      <c r="H412" s="173">
        <v>0</v>
      </c>
      <c r="I412" s="89">
        <f t="shared" si="98"/>
        <v>45698</v>
      </c>
      <c r="J412" s="89">
        <v>0</v>
      </c>
    </row>
    <row r="413" spans="1:10" ht="15" customHeight="1">
      <c r="A413" s="100"/>
      <c r="B413" s="104" t="s">
        <v>234</v>
      </c>
      <c r="C413" s="266" t="s">
        <v>262</v>
      </c>
      <c r="D413" s="9">
        <v>120500</v>
      </c>
      <c r="E413" s="9">
        <v>3000</v>
      </c>
      <c r="F413" s="9">
        <v>0</v>
      </c>
      <c r="G413" s="9">
        <f t="shared" si="92"/>
        <v>123500</v>
      </c>
      <c r="H413" s="173">
        <v>0</v>
      </c>
      <c r="I413" s="89">
        <f t="shared" si="98"/>
        <v>123500</v>
      </c>
      <c r="J413" s="89">
        <v>0</v>
      </c>
    </row>
    <row r="414" spans="1:10" ht="15" customHeight="1">
      <c r="A414" s="100"/>
      <c r="B414" s="104" t="s">
        <v>235</v>
      </c>
      <c r="C414" s="266" t="s">
        <v>236</v>
      </c>
      <c r="D414" s="9">
        <v>17000</v>
      </c>
      <c r="E414" s="9">
        <v>600</v>
      </c>
      <c r="F414" s="9">
        <v>0</v>
      </c>
      <c r="G414" s="9">
        <f t="shared" si="92"/>
        <v>17600</v>
      </c>
      <c r="H414" s="173">
        <v>0</v>
      </c>
      <c r="I414" s="89">
        <f t="shared" si="98"/>
        <v>17600</v>
      </c>
      <c r="J414" s="89">
        <v>0</v>
      </c>
    </row>
    <row r="415" spans="1:10" ht="15" customHeight="1">
      <c r="A415" s="100"/>
      <c r="B415" s="104" t="s">
        <v>263</v>
      </c>
      <c r="C415" s="266" t="s">
        <v>171</v>
      </c>
      <c r="D415" s="9">
        <v>128252</v>
      </c>
      <c r="E415" s="9">
        <v>0</v>
      </c>
      <c r="F415" s="9">
        <v>60279</v>
      </c>
      <c r="G415" s="9">
        <f t="shared" si="92"/>
        <v>67973</v>
      </c>
      <c r="H415" s="173">
        <v>0</v>
      </c>
      <c r="I415" s="89">
        <f t="shared" si="98"/>
        <v>67973</v>
      </c>
      <c r="J415" s="89">
        <v>0</v>
      </c>
    </row>
    <row r="416" spans="1:10" ht="14.25" customHeight="1">
      <c r="A416" s="100"/>
      <c r="B416" s="104" t="s">
        <v>281</v>
      </c>
      <c r="C416" s="266" t="s">
        <v>188</v>
      </c>
      <c r="D416" s="9">
        <v>62000</v>
      </c>
      <c r="E416" s="9">
        <v>0</v>
      </c>
      <c r="F416" s="9">
        <v>0</v>
      </c>
      <c r="G416" s="9">
        <f t="shared" si="92"/>
        <v>62000</v>
      </c>
      <c r="H416" s="173">
        <v>0</v>
      </c>
      <c r="I416" s="89">
        <f t="shared" si="98"/>
        <v>62000</v>
      </c>
      <c r="J416" s="89">
        <v>0</v>
      </c>
    </row>
    <row r="417" spans="1:10" ht="13.5" customHeight="1">
      <c r="A417" s="100"/>
      <c r="B417" s="104" t="s">
        <v>248</v>
      </c>
      <c r="C417" s="266" t="s">
        <v>238</v>
      </c>
      <c r="D417" s="9">
        <v>16400</v>
      </c>
      <c r="E417" s="9">
        <v>0</v>
      </c>
      <c r="F417" s="9">
        <v>0</v>
      </c>
      <c r="G417" s="9">
        <f t="shared" si="92"/>
        <v>16400</v>
      </c>
      <c r="H417" s="173">
        <v>0</v>
      </c>
      <c r="I417" s="89">
        <f t="shared" si="98"/>
        <v>16400</v>
      </c>
      <c r="J417" s="89">
        <v>0</v>
      </c>
    </row>
    <row r="418" spans="1:10" ht="13.5" customHeight="1">
      <c r="A418" s="100"/>
      <c r="B418" s="104" t="s">
        <v>284</v>
      </c>
      <c r="C418" s="266" t="s">
        <v>239</v>
      </c>
      <c r="D418" s="9">
        <v>150000</v>
      </c>
      <c r="E418" s="9">
        <v>0</v>
      </c>
      <c r="F418" s="9">
        <v>0</v>
      </c>
      <c r="G418" s="9">
        <f t="shared" si="92"/>
        <v>150000</v>
      </c>
      <c r="H418" s="173">
        <v>0</v>
      </c>
      <c r="I418" s="89">
        <f t="shared" si="98"/>
        <v>150000</v>
      </c>
      <c r="J418" s="89"/>
    </row>
    <row r="419" spans="1:10" ht="15" customHeight="1">
      <c r="A419" s="100"/>
      <c r="B419" s="104" t="s">
        <v>229</v>
      </c>
      <c r="C419" s="266" t="s">
        <v>230</v>
      </c>
      <c r="D419" s="9">
        <v>46600</v>
      </c>
      <c r="E419" s="9">
        <v>0</v>
      </c>
      <c r="F419" s="9">
        <v>0</v>
      </c>
      <c r="G419" s="9">
        <f t="shared" si="92"/>
        <v>46600</v>
      </c>
      <c r="H419" s="173">
        <v>0</v>
      </c>
      <c r="I419" s="89">
        <f t="shared" si="98"/>
        <v>46600</v>
      </c>
      <c r="J419" s="89">
        <v>0</v>
      </c>
    </row>
    <row r="420" spans="1:10" ht="14.25" customHeight="1">
      <c r="A420" s="100"/>
      <c r="B420" s="104" t="s">
        <v>264</v>
      </c>
      <c r="C420" s="266" t="s">
        <v>240</v>
      </c>
      <c r="D420" s="9">
        <v>2500</v>
      </c>
      <c r="E420" s="9">
        <v>0</v>
      </c>
      <c r="F420" s="9">
        <v>0</v>
      </c>
      <c r="G420" s="9">
        <f t="shared" si="92"/>
        <v>2500</v>
      </c>
      <c r="H420" s="173">
        <v>0</v>
      </c>
      <c r="I420" s="89">
        <f t="shared" si="98"/>
        <v>2500</v>
      </c>
      <c r="J420" s="89">
        <v>0</v>
      </c>
    </row>
    <row r="421" spans="1:10" ht="15" customHeight="1">
      <c r="A421" s="100"/>
      <c r="B421" s="104" t="s">
        <v>290</v>
      </c>
      <c r="C421" s="266" t="s">
        <v>241</v>
      </c>
      <c r="D421" s="9">
        <v>1000</v>
      </c>
      <c r="E421" s="9">
        <v>2999</v>
      </c>
      <c r="F421" s="9">
        <v>0</v>
      </c>
      <c r="G421" s="9">
        <f t="shared" si="92"/>
        <v>3999</v>
      </c>
      <c r="H421" s="173">
        <v>0</v>
      </c>
      <c r="I421" s="89">
        <f t="shared" si="98"/>
        <v>3999</v>
      </c>
      <c r="J421" s="89">
        <v>0</v>
      </c>
    </row>
    <row r="422" spans="1:10" ht="13.5" customHeight="1">
      <c r="A422" s="100"/>
      <c r="B422" s="104" t="s">
        <v>265</v>
      </c>
      <c r="C422" s="266" t="s">
        <v>242</v>
      </c>
      <c r="D422" s="9">
        <v>33920</v>
      </c>
      <c r="E422" s="9">
        <v>0</v>
      </c>
      <c r="F422" s="9">
        <v>0</v>
      </c>
      <c r="G422" s="9">
        <f t="shared" si="92"/>
        <v>33920</v>
      </c>
      <c r="H422" s="173">
        <v>0</v>
      </c>
      <c r="I422" s="89">
        <f t="shared" si="98"/>
        <v>33920</v>
      </c>
      <c r="J422" s="89">
        <v>0</v>
      </c>
    </row>
    <row r="423" spans="1:10" ht="13.5" customHeight="1">
      <c r="A423" s="100"/>
      <c r="B423" s="104" t="s">
        <v>266</v>
      </c>
      <c r="C423" s="266" t="s">
        <v>13</v>
      </c>
      <c r="D423" s="9">
        <v>501604</v>
      </c>
      <c r="E423" s="9">
        <v>0</v>
      </c>
      <c r="F423" s="9">
        <v>199133</v>
      </c>
      <c r="G423" s="9">
        <f t="shared" si="92"/>
        <v>302471</v>
      </c>
      <c r="H423" s="173">
        <v>0</v>
      </c>
      <c r="I423" s="89">
        <f t="shared" si="98"/>
        <v>302471</v>
      </c>
      <c r="J423" s="89"/>
    </row>
    <row r="424" spans="1:10" ht="14.25" customHeight="1">
      <c r="A424" s="146" t="s">
        <v>82</v>
      </c>
      <c r="B424" s="160"/>
      <c r="C424" s="405" t="s">
        <v>193</v>
      </c>
      <c r="D424" s="135">
        <f>D425+D426+D427+D428+D429+D430+D431+D432+D433+D434+D435+D436+D437+D438</f>
        <v>414600</v>
      </c>
      <c r="E424" s="135">
        <f>E425+E426+E427+E428+E429+E430+E431+E432+E433+E434+E435+E436+E437+E438</f>
        <v>15028</v>
      </c>
      <c r="F424" s="135">
        <f>F425+F426+F427+F428+F429+F430+F431+F432+F433+F434+F435+F436+F437+F438</f>
        <v>15028</v>
      </c>
      <c r="G424" s="135">
        <f t="shared" si="92"/>
        <v>414600</v>
      </c>
      <c r="H424" s="135">
        <f>H425+H426+H427+H428+H429+H430+H431+H432+H433+H434+H435+H436+H437+H438</f>
        <v>0</v>
      </c>
      <c r="I424" s="135">
        <f>I425+I426+I427+I428+I429+I430++I431+I432++I433+I434+I435+I436+I437+I438</f>
        <v>414600</v>
      </c>
      <c r="J424" s="135">
        <f>J425+J426+J427+J428+J429+J431+J432+J433+J434+J435+J436+J437+J438</f>
        <v>0</v>
      </c>
    </row>
    <row r="425" spans="1:10" s="15" customFormat="1" ht="14.25" customHeight="1">
      <c r="A425" s="5"/>
      <c r="B425" s="5" t="s">
        <v>276</v>
      </c>
      <c r="C425" s="266" t="s">
        <v>165</v>
      </c>
      <c r="D425" s="13">
        <v>1200</v>
      </c>
      <c r="E425" s="13">
        <v>0</v>
      </c>
      <c r="F425" s="13">
        <v>940</v>
      </c>
      <c r="G425" s="9">
        <f t="shared" si="92"/>
        <v>260</v>
      </c>
      <c r="H425" s="13">
        <v>0</v>
      </c>
      <c r="I425" s="89">
        <f aca="true" t="shared" si="99" ref="I425:I438">G425</f>
        <v>260</v>
      </c>
      <c r="J425" s="13">
        <v>0</v>
      </c>
    </row>
    <row r="426" spans="1:10" ht="12.75" customHeight="1">
      <c r="A426" s="100"/>
      <c r="B426" s="100" t="s">
        <v>231</v>
      </c>
      <c r="C426" s="266" t="s">
        <v>136</v>
      </c>
      <c r="D426" s="13">
        <v>281932</v>
      </c>
      <c r="E426" s="13">
        <v>0</v>
      </c>
      <c r="F426" s="13">
        <v>10070</v>
      </c>
      <c r="G426" s="9">
        <f t="shared" si="92"/>
        <v>271862</v>
      </c>
      <c r="H426" s="9">
        <v>0</v>
      </c>
      <c r="I426" s="89">
        <f t="shared" si="99"/>
        <v>271862</v>
      </c>
      <c r="J426" s="89">
        <v>0</v>
      </c>
    </row>
    <row r="427" spans="1:10" ht="13.5" customHeight="1">
      <c r="A427" s="100"/>
      <c r="B427" s="100" t="s">
        <v>233</v>
      </c>
      <c r="C427" s="266" t="s">
        <v>122</v>
      </c>
      <c r="D427" s="9">
        <v>22265</v>
      </c>
      <c r="E427" s="9">
        <v>0</v>
      </c>
      <c r="F427" s="9">
        <v>732</v>
      </c>
      <c r="G427" s="9">
        <f t="shared" si="92"/>
        <v>21533</v>
      </c>
      <c r="H427" s="9">
        <v>0</v>
      </c>
      <c r="I427" s="89">
        <f t="shared" si="99"/>
        <v>21533</v>
      </c>
      <c r="J427" s="89">
        <v>0</v>
      </c>
    </row>
    <row r="428" spans="1:10" ht="14.25" customHeight="1">
      <c r="A428" s="100"/>
      <c r="B428" s="104" t="s">
        <v>137</v>
      </c>
      <c r="C428" s="266" t="s">
        <v>262</v>
      </c>
      <c r="D428" s="9">
        <v>53526</v>
      </c>
      <c r="E428" s="9">
        <v>0</v>
      </c>
      <c r="F428" s="9">
        <v>2582</v>
      </c>
      <c r="G428" s="9">
        <f t="shared" si="92"/>
        <v>50944</v>
      </c>
      <c r="H428" s="9">
        <v>0</v>
      </c>
      <c r="I428" s="89">
        <f t="shared" si="99"/>
        <v>50944</v>
      </c>
      <c r="J428" s="89">
        <v>0</v>
      </c>
    </row>
    <row r="429" spans="1:10" ht="14.25" customHeight="1">
      <c r="A429" s="100"/>
      <c r="B429" s="104" t="s">
        <v>235</v>
      </c>
      <c r="C429" s="266" t="s">
        <v>236</v>
      </c>
      <c r="D429" s="9">
        <v>7397</v>
      </c>
      <c r="E429" s="9">
        <v>0</v>
      </c>
      <c r="F429" s="9">
        <v>304</v>
      </c>
      <c r="G429" s="9">
        <f t="shared" si="92"/>
        <v>7093</v>
      </c>
      <c r="H429" s="9">
        <v>0</v>
      </c>
      <c r="I429" s="89">
        <f t="shared" si="99"/>
        <v>7093</v>
      </c>
      <c r="J429" s="89">
        <v>0</v>
      </c>
    </row>
    <row r="430" spans="1:10" ht="14.25" customHeight="1">
      <c r="A430" s="100"/>
      <c r="B430" s="104" t="s">
        <v>443</v>
      </c>
      <c r="C430" s="266" t="s">
        <v>450</v>
      </c>
      <c r="D430" s="9">
        <v>1000</v>
      </c>
      <c r="E430" s="9">
        <v>300</v>
      </c>
      <c r="F430" s="9">
        <v>0</v>
      </c>
      <c r="G430" s="9">
        <f t="shared" si="92"/>
        <v>1300</v>
      </c>
      <c r="H430" s="9">
        <v>0</v>
      </c>
      <c r="I430" s="9">
        <f>G430</f>
        <v>1300</v>
      </c>
      <c r="J430" s="89">
        <v>0</v>
      </c>
    </row>
    <row r="431" spans="1:10" ht="15" customHeight="1">
      <c r="A431" s="100"/>
      <c r="B431" s="104" t="s">
        <v>263</v>
      </c>
      <c r="C431" s="266" t="s">
        <v>171</v>
      </c>
      <c r="D431" s="9">
        <v>16355</v>
      </c>
      <c r="E431" s="9">
        <v>9728</v>
      </c>
      <c r="F431" s="9">
        <v>0</v>
      </c>
      <c r="G431" s="9">
        <f t="shared" si="92"/>
        <v>26083</v>
      </c>
      <c r="H431" s="9">
        <v>0</v>
      </c>
      <c r="I431" s="9">
        <f>G431</f>
        <v>26083</v>
      </c>
      <c r="J431" s="89">
        <v>0</v>
      </c>
    </row>
    <row r="432" spans="1:10" ht="15.75" customHeight="1">
      <c r="A432" s="100"/>
      <c r="B432" s="104" t="s">
        <v>179</v>
      </c>
      <c r="C432" s="266" t="s">
        <v>194</v>
      </c>
      <c r="D432" s="9">
        <v>1500</v>
      </c>
      <c r="E432" s="9">
        <v>2000</v>
      </c>
      <c r="F432" s="9">
        <v>0</v>
      </c>
      <c r="G432" s="9">
        <f t="shared" si="92"/>
        <v>3500</v>
      </c>
      <c r="H432" s="9">
        <v>0</v>
      </c>
      <c r="I432" s="89">
        <f t="shared" si="99"/>
        <v>3500</v>
      </c>
      <c r="J432" s="89">
        <v>0</v>
      </c>
    </row>
    <row r="433" spans="1:10" ht="14.25" customHeight="1">
      <c r="A433" s="100"/>
      <c r="B433" s="104" t="s">
        <v>248</v>
      </c>
      <c r="C433" s="266" t="s">
        <v>238</v>
      </c>
      <c r="D433" s="9">
        <v>3900</v>
      </c>
      <c r="E433" s="9">
        <v>0</v>
      </c>
      <c r="F433" s="9">
        <v>360</v>
      </c>
      <c r="G433" s="9">
        <f t="shared" si="92"/>
        <v>3540</v>
      </c>
      <c r="H433" s="9">
        <v>0</v>
      </c>
      <c r="I433" s="89">
        <f t="shared" si="99"/>
        <v>3540</v>
      </c>
      <c r="J433" s="89">
        <v>0</v>
      </c>
    </row>
    <row r="434" spans="1:10" ht="16.5" customHeight="1">
      <c r="A434" s="100"/>
      <c r="B434" s="104" t="s">
        <v>229</v>
      </c>
      <c r="C434" s="266" t="s">
        <v>230</v>
      </c>
      <c r="D434" s="9">
        <v>6300</v>
      </c>
      <c r="E434" s="9">
        <v>3000</v>
      </c>
      <c r="F434" s="9">
        <v>0</v>
      </c>
      <c r="G434" s="9">
        <f t="shared" si="92"/>
        <v>9300</v>
      </c>
      <c r="H434" s="9">
        <v>0</v>
      </c>
      <c r="I434" s="89">
        <f t="shared" si="99"/>
        <v>9300</v>
      </c>
      <c r="J434" s="89">
        <v>0</v>
      </c>
    </row>
    <row r="435" spans="1:10" ht="15.75" customHeight="1">
      <c r="A435" s="100"/>
      <c r="B435" s="104" t="s">
        <v>445</v>
      </c>
      <c r="C435" s="266" t="s">
        <v>446</v>
      </c>
      <c r="D435" s="9">
        <v>1000</v>
      </c>
      <c r="E435" s="9">
        <v>0</v>
      </c>
      <c r="F435" s="9">
        <v>0</v>
      </c>
      <c r="G435" s="9">
        <f t="shared" si="92"/>
        <v>1000</v>
      </c>
      <c r="H435" s="9">
        <v>0</v>
      </c>
      <c r="I435" s="89">
        <f t="shared" si="99"/>
        <v>1000</v>
      </c>
      <c r="J435" s="89">
        <v>0</v>
      </c>
    </row>
    <row r="436" spans="1:10" ht="15" customHeight="1">
      <c r="A436" s="100"/>
      <c r="B436" s="100" t="s">
        <v>264</v>
      </c>
      <c r="C436" s="266" t="s">
        <v>240</v>
      </c>
      <c r="D436" s="9">
        <v>2600</v>
      </c>
      <c r="E436" s="9">
        <v>0</v>
      </c>
      <c r="F436" s="9">
        <v>0</v>
      </c>
      <c r="G436" s="9">
        <f t="shared" si="92"/>
        <v>2600</v>
      </c>
      <c r="H436" s="9">
        <v>0</v>
      </c>
      <c r="I436" s="89">
        <f t="shared" si="99"/>
        <v>2600</v>
      </c>
      <c r="J436" s="89">
        <v>0</v>
      </c>
    </row>
    <row r="437" spans="1:10" ht="15" customHeight="1">
      <c r="A437" s="100"/>
      <c r="B437" s="100" t="s">
        <v>265</v>
      </c>
      <c r="C437" s="266" t="s">
        <v>242</v>
      </c>
      <c r="D437" s="9">
        <v>14922</v>
      </c>
      <c r="E437" s="9">
        <v>0</v>
      </c>
      <c r="F437" s="9">
        <v>0</v>
      </c>
      <c r="G437" s="9">
        <f t="shared" si="92"/>
        <v>14922</v>
      </c>
      <c r="H437" s="9">
        <v>0</v>
      </c>
      <c r="I437" s="89">
        <f t="shared" si="99"/>
        <v>14922</v>
      </c>
      <c r="J437" s="89">
        <v>0</v>
      </c>
    </row>
    <row r="438" spans="1:10" ht="14.25" customHeight="1">
      <c r="A438" s="100"/>
      <c r="B438" s="100" t="s">
        <v>249</v>
      </c>
      <c r="C438" s="266" t="s">
        <v>250</v>
      </c>
      <c r="D438" s="9">
        <v>703</v>
      </c>
      <c r="E438" s="9">
        <v>0</v>
      </c>
      <c r="F438" s="9">
        <v>40</v>
      </c>
      <c r="G438" s="9">
        <f t="shared" si="92"/>
        <v>663</v>
      </c>
      <c r="H438" s="9">
        <v>0</v>
      </c>
      <c r="I438" s="89">
        <f t="shared" si="99"/>
        <v>663</v>
      </c>
      <c r="J438" s="89">
        <v>0</v>
      </c>
    </row>
    <row r="439" spans="1:10" ht="13.5" customHeight="1">
      <c r="A439" s="146" t="s">
        <v>84</v>
      </c>
      <c r="B439" s="146"/>
      <c r="C439" s="405" t="s">
        <v>83</v>
      </c>
      <c r="D439" s="135">
        <f>D440+D441+D442+D443+D444+D446+D447+D448+D449+D450+D451+D452+D453+D445</f>
        <v>980963</v>
      </c>
      <c r="E439" s="135">
        <f aca="true" t="shared" si="100" ref="E439:J439">E440+E441+E442+E443+E444+E446+E447+E448+E449+E450+E451+E452+E453+E445</f>
        <v>1779</v>
      </c>
      <c r="F439" s="135">
        <f t="shared" si="100"/>
        <v>0</v>
      </c>
      <c r="G439" s="135">
        <f t="shared" si="100"/>
        <v>982742</v>
      </c>
      <c r="H439" s="135">
        <f t="shared" si="100"/>
        <v>0</v>
      </c>
      <c r="I439" s="135">
        <f t="shared" si="100"/>
        <v>982742</v>
      </c>
      <c r="J439" s="135">
        <f t="shared" si="100"/>
        <v>0</v>
      </c>
    </row>
    <row r="440" spans="1:10" s="15" customFormat="1" ht="13.5" customHeight="1">
      <c r="A440" s="5"/>
      <c r="B440" s="5" t="s">
        <v>276</v>
      </c>
      <c r="C440" s="266" t="s">
        <v>187</v>
      </c>
      <c r="D440" s="13">
        <v>500</v>
      </c>
      <c r="E440" s="13">
        <v>0</v>
      </c>
      <c r="F440" s="13">
        <v>0</v>
      </c>
      <c r="G440" s="9">
        <f t="shared" si="92"/>
        <v>500</v>
      </c>
      <c r="H440" s="13">
        <v>0</v>
      </c>
      <c r="I440" s="89">
        <f aca="true" t="shared" si="101" ref="I440:I453">G440</f>
        <v>500</v>
      </c>
      <c r="J440" s="13">
        <v>0</v>
      </c>
    </row>
    <row r="441" spans="1:10" ht="14.25" customHeight="1">
      <c r="A441" s="100"/>
      <c r="B441" s="100" t="s">
        <v>231</v>
      </c>
      <c r="C441" s="266" t="s">
        <v>406</v>
      </c>
      <c r="D441" s="9">
        <v>461401</v>
      </c>
      <c r="E441" s="9">
        <v>0</v>
      </c>
      <c r="F441" s="9">
        <v>0</v>
      </c>
      <c r="G441" s="9">
        <f t="shared" si="92"/>
        <v>461401</v>
      </c>
      <c r="H441" s="9">
        <v>0</v>
      </c>
      <c r="I441" s="89">
        <f t="shared" si="101"/>
        <v>461401</v>
      </c>
      <c r="J441" s="89">
        <v>0</v>
      </c>
    </row>
    <row r="442" spans="1:10" ht="15" customHeight="1">
      <c r="A442" s="100"/>
      <c r="B442" s="100" t="s">
        <v>233</v>
      </c>
      <c r="C442" s="266" t="s">
        <v>122</v>
      </c>
      <c r="D442" s="13">
        <v>35184</v>
      </c>
      <c r="E442" s="13">
        <v>0</v>
      </c>
      <c r="F442" s="13">
        <v>0</v>
      </c>
      <c r="G442" s="9">
        <f t="shared" si="92"/>
        <v>35184</v>
      </c>
      <c r="H442" s="9">
        <v>0</v>
      </c>
      <c r="I442" s="89">
        <f t="shared" si="101"/>
        <v>35184</v>
      </c>
      <c r="J442" s="89">
        <v>0</v>
      </c>
    </row>
    <row r="443" spans="1:10" ht="15" customHeight="1">
      <c r="A443" s="100"/>
      <c r="B443" s="104" t="s">
        <v>137</v>
      </c>
      <c r="C443" s="266" t="s">
        <v>129</v>
      </c>
      <c r="D443" s="13">
        <v>86157</v>
      </c>
      <c r="E443" s="13">
        <v>0</v>
      </c>
      <c r="F443" s="13">
        <v>0</v>
      </c>
      <c r="G443" s="9">
        <f t="shared" si="92"/>
        <v>86157</v>
      </c>
      <c r="H443" s="9">
        <v>0</v>
      </c>
      <c r="I443" s="89">
        <f t="shared" si="101"/>
        <v>86157</v>
      </c>
      <c r="J443" s="89">
        <v>0</v>
      </c>
    </row>
    <row r="444" spans="1:10" ht="13.5" customHeight="1">
      <c r="A444" s="100"/>
      <c r="B444" s="104" t="s">
        <v>235</v>
      </c>
      <c r="C444" s="266" t="s">
        <v>236</v>
      </c>
      <c r="D444" s="13">
        <v>11954</v>
      </c>
      <c r="E444" s="13">
        <v>0</v>
      </c>
      <c r="F444" s="13">
        <v>0</v>
      </c>
      <c r="G444" s="9">
        <f t="shared" si="92"/>
        <v>11954</v>
      </c>
      <c r="H444" s="9">
        <v>0</v>
      </c>
      <c r="I444" s="89">
        <f t="shared" si="101"/>
        <v>11954</v>
      </c>
      <c r="J444" s="89">
        <v>0</v>
      </c>
    </row>
    <row r="445" spans="1:10" ht="13.5" customHeight="1">
      <c r="A445" s="100"/>
      <c r="B445" s="104" t="s">
        <v>443</v>
      </c>
      <c r="C445" s="266" t="s">
        <v>450</v>
      </c>
      <c r="D445" s="13">
        <v>8804</v>
      </c>
      <c r="E445" s="13">
        <v>0</v>
      </c>
      <c r="F445" s="13">
        <v>0</v>
      </c>
      <c r="G445" s="9">
        <f aca="true" t="shared" si="102" ref="G445:G480">D445+E445-F445</f>
        <v>8804</v>
      </c>
      <c r="H445" s="9">
        <v>0</v>
      </c>
      <c r="I445" s="89">
        <f t="shared" si="101"/>
        <v>8804</v>
      </c>
      <c r="J445" s="89">
        <v>0</v>
      </c>
    </row>
    <row r="446" spans="1:10" ht="13.5" customHeight="1">
      <c r="A446" s="100"/>
      <c r="B446" s="104" t="s">
        <v>263</v>
      </c>
      <c r="C446" s="266" t="s">
        <v>171</v>
      </c>
      <c r="D446" s="13">
        <v>218989</v>
      </c>
      <c r="E446" s="13">
        <v>1779</v>
      </c>
      <c r="F446" s="13">
        <v>0</v>
      </c>
      <c r="G446" s="9">
        <f t="shared" si="102"/>
        <v>220768</v>
      </c>
      <c r="H446" s="9">
        <v>0</v>
      </c>
      <c r="I446" s="89">
        <f t="shared" si="101"/>
        <v>220768</v>
      </c>
      <c r="J446" s="89">
        <v>0</v>
      </c>
    </row>
    <row r="447" spans="1:10" ht="14.25" customHeight="1">
      <c r="A447" s="100"/>
      <c r="B447" s="104" t="s">
        <v>248</v>
      </c>
      <c r="C447" s="266" t="s">
        <v>238</v>
      </c>
      <c r="D447" s="13">
        <v>76740</v>
      </c>
      <c r="E447" s="13">
        <v>0</v>
      </c>
      <c r="F447" s="13">
        <v>0</v>
      </c>
      <c r="G447" s="9">
        <f t="shared" si="102"/>
        <v>76740</v>
      </c>
      <c r="H447" s="9">
        <v>0</v>
      </c>
      <c r="I447" s="89">
        <f t="shared" si="101"/>
        <v>76740</v>
      </c>
      <c r="J447" s="89">
        <v>0</v>
      </c>
    </row>
    <row r="448" spans="1:10" ht="14.25" customHeight="1">
      <c r="A448" s="100"/>
      <c r="B448" s="104" t="s">
        <v>229</v>
      </c>
      <c r="C448" s="266" t="s">
        <v>230</v>
      </c>
      <c r="D448" s="13">
        <v>45090</v>
      </c>
      <c r="E448" s="13">
        <v>0</v>
      </c>
      <c r="F448" s="13">
        <v>0</v>
      </c>
      <c r="G448" s="9">
        <f t="shared" si="102"/>
        <v>45090</v>
      </c>
      <c r="H448" s="9">
        <v>0</v>
      </c>
      <c r="I448" s="89">
        <f t="shared" si="101"/>
        <v>45090</v>
      </c>
      <c r="J448" s="89">
        <v>0</v>
      </c>
    </row>
    <row r="449" spans="1:10" ht="15" customHeight="1">
      <c r="A449" s="100"/>
      <c r="B449" s="100" t="s">
        <v>265</v>
      </c>
      <c r="C449" s="267" t="s">
        <v>242</v>
      </c>
      <c r="D449" s="13">
        <v>25898</v>
      </c>
      <c r="E449" s="13">
        <v>0</v>
      </c>
      <c r="F449" s="13">
        <v>0</v>
      </c>
      <c r="G449" s="9">
        <f t="shared" si="102"/>
        <v>25898</v>
      </c>
      <c r="H449" s="9">
        <v>0</v>
      </c>
      <c r="I449" s="89">
        <f t="shared" si="101"/>
        <v>25898</v>
      </c>
      <c r="J449" s="89">
        <v>0</v>
      </c>
    </row>
    <row r="450" spans="1:10" ht="13.5" customHeight="1">
      <c r="A450" s="100"/>
      <c r="B450" s="100" t="s">
        <v>249</v>
      </c>
      <c r="C450" s="267" t="s">
        <v>250</v>
      </c>
      <c r="D450" s="13">
        <v>4146</v>
      </c>
      <c r="E450" s="13">
        <v>0</v>
      </c>
      <c r="F450" s="13">
        <v>0</v>
      </c>
      <c r="G450" s="9">
        <f t="shared" si="102"/>
        <v>4146</v>
      </c>
      <c r="H450" s="9">
        <v>0</v>
      </c>
      <c r="I450" s="89">
        <f t="shared" si="101"/>
        <v>4146</v>
      </c>
      <c r="J450" s="89">
        <v>0</v>
      </c>
    </row>
    <row r="451" spans="1:10" ht="13.5" customHeight="1">
      <c r="A451" s="100"/>
      <c r="B451" s="100" t="s">
        <v>292</v>
      </c>
      <c r="C451" s="267" t="s">
        <v>401</v>
      </c>
      <c r="D451" s="13">
        <v>0</v>
      </c>
      <c r="E451" s="13">
        <v>0</v>
      </c>
      <c r="F451" s="13">
        <v>0</v>
      </c>
      <c r="G451" s="9">
        <f t="shared" si="102"/>
        <v>0</v>
      </c>
      <c r="H451" s="9">
        <v>0</v>
      </c>
      <c r="I451" s="89">
        <f t="shared" si="101"/>
        <v>0</v>
      </c>
      <c r="J451" s="89">
        <v>0</v>
      </c>
    </row>
    <row r="452" spans="1:10" ht="13.5" customHeight="1">
      <c r="A452" s="100"/>
      <c r="B452" s="100" t="s">
        <v>695</v>
      </c>
      <c r="C452" s="267" t="s">
        <v>401</v>
      </c>
      <c r="D452" s="13">
        <v>0</v>
      </c>
      <c r="E452" s="13">
        <v>0</v>
      </c>
      <c r="F452" s="13">
        <v>0</v>
      </c>
      <c r="G452" s="9">
        <f t="shared" si="102"/>
        <v>0</v>
      </c>
      <c r="H452" s="9">
        <v>0</v>
      </c>
      <c r="I452" s="89">
        <f t="shared" si="101"/>
        <v>0</v>
      </c>
      <c r="J452" s="89"/>
    </row>
    <row r="453" spans="1:10" ht="13.5" customHeight="1">
      <c r="A453" s="100"/>
      <c r="B453" s="100" t="s">
        <v>696</v>
      </c>
      <c r="C453" s="267" t="s">
        <v>401</v>
      </c>
      <c r="D453" s="13">
        <v>6100</v>
      </c>
      <c r="E453" s="13">
        <v>0</v>
      </c>
      <c r="F453" s="13">
        <v>0</v>
      </c>
      <c r="G453" s="9">
        <f t="shared" si="102"/>
        <v>6100</v>
      </c>
      <c r="H453" s="9">
        <v>0</v>
      </c>
      <c r="I453" s="89">
        <f t="shared" si="101"/>
        <v>6100</v>
      </c>
      <c r="J453" s="89"/>
    </row>
    <row r="454" spans="1:10" ht="13.5" customHeight="1">
      <c r="A454" s="146" t="s">
        <v>98</v>
      </c>
      <c r="B454" s="161"/>
      <c r="C454" s="405" t="s">
        <v>195</v>
      </c>
      <c r="D454" s="135">
        <f aca="true" t="shared" si="103" ref="D454:J454">SUM(D455:D463)</f>
        <v>474598</v>
      </c>
      <c r="E454" s="135">
        <f t="shared" si="103"/>
        <v>51650</v>
      </c>
      <c r="F454" s="135">
        <f t="shared" si="103"/>
        <v>3610</v>
      </c>
      <c r="G454" s="135">
        <f t="shared" si="103"/>
        <v>522638</v>
      </c>
      <c r="H454" s="135">
        <f t="shared" si="103"/>
        <v>0</v>
      </c>
      <c r="I454" s="135">
        <f t="shared" si="103"/>
        <v>519988</v>
      </c>
      <c r="J454" s="135">
        <f t="shared" si="103"/>
        <v>0</v>
      </c>
    </row>
    <row r="455" spans="1:10" ht="15.75" customHeight="1">
      <c r="A455" s="100"/>
      <c r="B455" s="104" t="s">
        <v>196</v>
      </c>
      <c r="C455" s="266" t="s">
        <v>474</v>
      </c>
      <c r="D455" s="13">
        <v>6000</v>
      </c>
      <c r="E455" s="13">
        <v>0</v>
      </c>
      <c r="F455" s="13">
        <v>0</v>
      </c>
      <c r="G455" s="9">
        <f t="shared" si="102"/>
        <v>6000</v>
      </c>
      <c r="H455" s="9">
        <v>0</v>
      </c>
      <c r="I455" s="89">
        <f aca="true" t="shared" si="104" ref="I455:I461">G455</f>
        <v>6000</v>
      </c>
      <c r="J455" s="89">
        <v>0</v>
      </c>
    </row>
    <row r="456" spans="1:10" ht="15.75" customHeight="1">
      <c r="A456" s="100"/>
      <c r="B456" s="104" t="s">
        <v>475</v>
      </c>
      <c r="C456" s="266" t="s">
        <v>474</v>
      </c>
      <c r="D456" s="13">
        <v>314567</v>
      </c>
      <c r="E456" s="13">
        <v>33320</v>
      </c>
      <c r="F456" s="13">
        <v>0</v>
      </c>
      <c r="G456" s="9">
        <f t="shared" si="102"/>
        <v>347887</v>
      </c>
      <c r="H456" s="9">
        <v>0</v>
      </c>
      <c r="I456" s="89">
        <f t="shared" si="104"/>
        <v>347887</v>
      </c>
      <c r="J456" s="89">
        <v>0</v>
      </c>
    </row>
    <row r="457" spans="1:10" ht="15.75" customHeight="1">
      <c r="A457" s="100"/>
      <c r="B457" s="104" t="s">
        <v>525</v>
      </c>
      <c r="C457" s="266" t="s">
        <v>474</v>
      </c>
      <c r="D457" s="13">
        <v>148031</v>
      </c>
      <c r="E457" s="13">
        <v>15680</v>
      </c>
      <c r="F457" s="13">
        <v>0</v>
      </c>
      <c r="G457" s="9">
        <f t="shared" si="102"/>
        <v>163711</v>
      </c>
      <c r="H457" s="9">
        <v>0</v>
      </c>
      <c r="I457" s="89">
        <f t="shared" si="104"/>
        <v>163711</v>
      </c>
      <c r="J457" s="89">
        <v>0</v>
      </c>
    </row>
    <row r="458" spans="1:10" ht="15.75" customHeight="1">
      <c r="A458" s="100"/>
      <c r="B458" s="104" t="s">
        <v>673</v>
      </c>
      <c r="C458" s="266" t="s">
        <v>450</v>
      </c>
      <c r="D458" s="13">
        <v>3264</v>
      </c>
      <c r="E458" s="13">
        <v>0</v>
      </c>
      <c r="F458" s="13">
        <v>2040</v>
      </c>
      <c r="G458" s="9">
        <f t="shared" si="102"/>
        <v>1224</v>
      </c>
      <c r="H458" s="9">
        <v>0</v>
      </c>
      <c r="I458" s="89">
        <f t="shared" si="104"/>
        <v>1224</v>
      </c>
      <c r="J458" s="89">
        <v>0</v>
      </c>
    </row>
    <row r="459" spans="1:10" ht="15.75" customHeight="1">
      <c r="A459" s="100"/>
      <c r="B459" s="104" t="s">
        <v>674</v>
      </c>
      <c r="C459" s="266" t="s">
        <v>450</v>
      </c>
      <c r="D459" s="13">
        <v>1536</v>
      </c>
      <c r="E459" s="13">
        <v>0</v>
      </c>
      <c r="F459" s="13">
        <v>960</v>
      </c>
      <c r="G459" s="9">
        <f t="shared" si="102"/>
        <v>576</v>
      </c>
      <c r="H459" s="9">
        <v>0</v>
      </c>
      <c r="I459" s="89">
        <f t="shared" si="104"/>
        <v>576</v>
      </c>
      <c r="J459" s="89">
        <v>0</v>
      </c>
    </row>
    <row r="460" spans="1:10" ht="15.75" customHeight="1">
      <c r="A460" s="100"/>
      <c r="B460" s="104" t="s">
        <v>675</v>
      </c>
      <c r="C460" s="266" t="s">
        <v>123</v>
      </c>
      <c r="D460" s="13">
        <v>816</v>
      </c>
      <c r="E460" s="13">
        <v>0</v>
      </c>
      <c r="F460" s="13">
        <v>415</v>
      </c>
      <c r="G460" s="9">
        <f t="shared" si="102"/>
        <v>401</v>
      </c>
      <c r="H460" s="9">
        <v>0</v>
      </c>
      <c r="I460" s="89">
        <f t="shared" si="104"/>
        <v>401</v>
      </c>
      <c r="J460" s="89">
        <v>0</v>
      </c>
    </row>
    <row r="461" spans="1:10" ht="15.75" customHeight="1">
      <c r="A461" s="100"/>
      <c r="B461" s="104" t="s">
        <v>676</v>
      </c>
      <c r="C461" s="266" t="s">
        <v>123</v>
      </c>
      <c r="D461" s="13">
        <v>384</v>
      </c>
      <c r="E461" s="13">
        <v>0</v>
      </c>
      <c r="F461" s="13">
        <v>195</v>
      </c>
      <c r="G461" s="9">
        <f t="shared" si="102"/>
        <v>189</v>
      </c>
      <c r="H461" s="9">
        <v>0</v>
      </c>
      <c r="I461" s="89">
        <f t="shared" si="104"/>
        <v>189</v>
      </c>
      <c r="J461" s="89">
        <v>0</v>
      </c>
    </row>
    <row r="462" spans="1:10" ht="15.75" customHeight="1">
      <c r="A462" s="100"/>
      <c r="B462" s="104" t="s">
        <v>677</v>
      </c>
      <c r="C462" s="266" t="s">
        <v>132</v>
      </c>
      <c r="D462" s="13">
        <v>0</v>
      </c>
      <c r="E462" s="13">
        <v>1802</v>
      </c>
      <c r="F462" s="13"/>
      <c r="G462" s="9">
        <f t="shared" si="102"/>
        <v>1802</v>
      </c>
      <c r="H462" s="9"/>
      <c r="I462" s="89"/>
      <c r="J462" s="89"/>
    </row>
    <row r="463" spans="1:10" ht="15.75" customHeight="1">
      <c r="A463" s="100"/>
      <c r="B463" s="104" t="s">
        <v>678</v>
      </c>
      <c r="C463" s="266" t="s">
        <v>132</v>
      </c>
      <c r="D463" s="13">
        <v>0</v>
      </c>
      <c r="E463" s="13">
        <v>848</v>
      </c>
      <c r="F463" s="13"/>
      <c r="G463" s="9">
        <f t="shared" si="102"/>
        <v>848</v>
      </c>
      <c r="H463" s="9"/>
      <c r="I463" s="89"/>
      <c r="J463" s="89"/>
    </row>
    <row r="464" spans="1:10" ht="16.5" customHeight="1">
      <c r="A464" s="146" t="s">
        <v>197</v>
      </c>
      <c r="B464" s="146"/>
      <c r="C464" s="405" t="s">
        <v>198</v>
      </c>
      <c r="D464" s="135">
        <f aca="true" t="shared" si="105" ref="D464:J464">D465+D466+D467+D468</f>
        <v>3900</v>
      </c>
      <c r="E464" s="135">
        <f t="shared" si="105"/>
        <v>0</v>
      </c>
      <c r="F464" s="135">
        <f t="shared" si="105"/>
        <v>0</v>
      </c>
      <c r="G464" s="135">
        <f t="shared" si="102"/>
        <v>3900</v>
      </c>
      <c r="H464" s="135">
        <f t="shared" si="105"/>
        <v>0</v>
      </c>
      <c r="I464" s="135">
        <f t="shared" si="105"/>
        <v>2400</v>
      </c>
      <c r="J464" s="135">
        <f t="shared" si="105"/>
        <v>1500</v>
      </c>
    </row>
    <row r="465" spans="1:10" ht="25.5" customHeight="1">
      <c r="A465" s="100"/>
      <c r="B465" s="100" t="s">
        <v>270</v>
      </c>
      <c r="C465" s="266" t="s">
        <v>398</v>
      </c>
      <c r="D465" s="13">
        <v>1500</v>
      </c>
      <c r="E465" s="13">
        <v>0</v>
      </c>
      <c r="F465" s="13">
        <v>0</v>
      </c>
      <c r="G465" s="9">
        <f t="shared" si="102"/>
        <v>1500</v>
      </c>
      <c r="H465" s="9">
        <v>0</v>
      </c>
      <c r="I465" s="89">
        <v>0</v>
      </c>
      <c r="J465" s="89">
        <f>G465</f>
        <v>1500</v>
      </c>
    </row>
    <row r="466" spans="1:10" ht="21.75" customHeight="1">
      <c r="A466" s="100"/>
      <c r="B466" s="100" t="s">
        <v>443</v>
      </c>
      <c r="C466" s="266" t="s">
        <v>450</v>
      </c>
      <c r="D466" s="13">
        <v>1400</v>
      </c>
      <c r="E466" s="13">
        <v>0</v>
      </c>
      <c r="F466" s="13">
        <v>0</v>
      </c>
      <c r="G466" s="9">
        <f t="shared" si="102"/>
        <v>1400</v>
      </c>
      <c r="H466" s="9">
        <v>0</v>
      </c>
      <c r="I466" s="89">
        <f>G466</f>
        <v>1400</v>
      </c>
      <c r="J466" s="89">
        <v>0</v>
      </c>
    </row>
    <row r="467" spans="1:10" ht="24.75" customHeight="1">
      <c r="A467" s="100"/>
      <c r="B467" s="100" t="s">
        <v>263</v>
      </c>
      <c r="C467" s="266" t="s">
        <v>132</v>
      </c>
      <c r="D467" s="13">
        <v>600</v>
      </c>
      <c r="E467" s="13">
        <v>0</v>
      </c>
      <c r="F467" s="13">
        <v>0</v>
      </c>
      <c r="G467" s="9">
        <f t="shared" si="102"/>
        <v>600</v>
      </c>
      <c r="H467" s="9">
        <v>0</v>
      </c>
      <c r="I467" s="89">
        <f>G467</f>
        <v>600</v>
      </c>
      <c r="J467" s="89">
        <v>0</v>
      </c>
    </row>
    <row r="468" spans="1:10" ht="27" customHeight="1">
      <c r="A468" s="100"/>
      <c r="B468" s="100" t="s">
        <v>229</v>
      </c>
      <c r="C468" s="266" t="s">
        <v>123</v>
      </c>
      <c r="D468" s="13">
        <v>400</v>
      </c>
      <c r="E468" s="13">
        <v>0</v>
      </c>
      <c r="F468" s="13">
        <v>0</v>
      </c>
      <c r="G468" s="9">
        <f t="shared" si="102"/>
        <v>400</v>
      </c>
      <c r="H468" s="9">
        <v>0</v>
      </c>
      <c r="I468" s="89">
        <f>G468</f>
        <v>400</v>
      </c>
      <c r="J468" s="89">
        <v>0</v>
      </c>
    </row>
    <row r="469" spans="1:10" ht="28.5" customHeight="1">
      <c r="A469" s="146" t="s">
        <v>99</v>
      </c>
      <c r="B469" s="146"/>
      <c r="C469" s="405" t="s">
        <v>312</v>
      </c>
      <c r="D469" s="135">
        <f>D470</f>
        <v>25543</v>
      </c>
      <c r="E469" s="135">
        <f aca="true" t="shared" si="106" ref="E469:J469">E470</f>
        <v>0</v>
      </c>
      <c r="F469" s="135">
        <f t="shared" si="106"/>
        <v>0</v>
      </c>
      <c r="G469" s="135">
        <f t="shared" si="102"/>
        <v>25543</v>
      </c>
      <c r="H469" s="135">
        <f t="shared" si="106"/>
        <v>0</v>
      </c>
      <c r="I469" s="134">
        <f t="shared" si="106"/>
        <v>25543</v>
      </c>
      <c r="J469" s="134">
        <f t="shared" si="106"/>
        <v>0</v>
      </c>
    </row>
    <row r="470" spans="1:10" ht="26.25" customHeight="1">
      <c r="A470" s="100"/>
      <c r="B470" s="100" t="s">
        <v>265</v>
      </c>
      <c r="C470" s="266" t="s">
        <v>242</v>
      </c>
      <c r="D470" s="89">
        <v>25543</v>
      </c>
      <c r="E470" s="89">
        <v>0</v>
      </c>
      <c r="F470" s="89">
        <v>0</v>
      </c>
      <c r="G470" s="9">
        <f t="shared" si="102"/>
        <v>25543</v>
      </c>
      <c r="H470" s="9">
        <v>0</v>
      </c>
      <c r="I470" s="89">
        <f>G470</f>
        <v>25543</v>
      </c>
      <c r="J470" s="89">
        <v>0</v>
      </c>
    </row>
    <row r="471" spans="1:10" ht="23.25" customHeight="1">
      <c r="A471" s="159" t="s">
        <v>85</v>
      </c>
      <c r="B471" s="159"/>
      <c r="C471" s="276" t="s">
        <v>199</v>
      </c>
      <c r="D471" s="65">
        <f>D472+D474</f>
        <v>39900</v>
      </c>
      <c r="E471" s="65">
        <f aca="true" t="shared" si="107" ref="E471:J471">E472+E474</f>
        <v>0</v>
      </c>
      <c r="F471" s="65">
        <f t="shared" si="107"/>
        <v>0</v>
      </c>
      <c r="G471" s="65">
        <f t="shared" si="102"/>
        <v>39900</v>
      </c>
      <c r="H471" s="65">
        <f t="shared" si="107"/>
        <v>0</v>
      </c>
      <c r="I471" s="65">
        <f t="shared" si="107"/>
        <v>6900</v>
      </c>
      <c r="J471" s="65">
        <f t="shared" si="107"/>
        <v>33000</v>
      </c>
    </row>
    <row r="472" spans="1:10" ht="15.75" customHeight="1">
      <c r="A472" s="146" t="s">
        <v>200</v>
      </c>
      <c r="B472" s="146"/>
      <c r="C472" s="405" t="s">
        <v>201</v>
      </c>
      <c r="D472" s="135">
        <f>D473</f>
        <v>33000</v>
      </c>
      <c r="E472" s="135">
        <f aca="true" t="shared" si="108" ref="E472:J472">E473</f>
        <v>0</v>
      </c>
      <c r="F472" s="135">
        <f t="shared" si="108"/>
        <v>0</v>
      </c>
      <c r="G472" s="225">
        <f t="shared" si="102"/>
        <v>33000</v>
      </c>
      <c r="H472" s="135">
        <f t="shared" si="108"/>
        <v>0</v>
      </c>
      <c r="I472" s="135">
        <f t="shared" si="108"/>
        <v>0</v>
      </c>
      <c r="J472" s="135">
        <f t="shared" si="108"/>
        <v>33000</v>
      </c>
    </row>
    <row r="473" spans="1:10" ht="27.75" customHeight="1">
      <c r="A473" s="100"/>
      <c r="B473" s="100" t="s">
        <v>270</v>
      </c>
      <c r="C473" s="266" t="s">
        <v>398</v>
      </c>
      <c r="D473" s="9">
        <v>33000</v>
      </c>
      <c r="E473" s="9">
        <v>0</v>
      </c>
      <c r="F473" s="9">
        <v>0</v>
      </c>
      <c r="G473" s="9">
        <f t="shared" si="102"/>
        <v>33000</v>
      </c>
      <c r="H473" s="9">
        <v>0</v>
      </c>
      <c r="I473" s="89">
        <v>0</v>
      </c>
      <c r="J473" s="89">
        <f>G473</f>
        <v>33000</v>
      </c>
    </row>
    <row r="474" spans="1:10" ht="12.75">
      <c r="A474" s="146" t="s">
        <v>86</v>
      </c>
      <c r="B474" s="160"/>
      <c r="C474" s="405" t="s">
        <v>312</v>
      </c>
      <c r="D474" s="135">
        <f>D475+D476</f>
        <v>6900</v>
      </c>
      <c r="E474" s="135">
        <f aca="true" t="shared" si="109" ref="E474:J474">E475+E476</f>
        <v>0</v>
      </c>
      <c r="F474" s="135">
        <f t="shared" si="109"/>
        <v>0</v>
      </c>
      <c r="G474" s="225">
        <f t="shared" si="102"/>
        <v>6900</v>
      </c>
      <c r="H474" s="135">
        <f t="shared" si="109"/>
        <v>0</v>
      </c>
      <c r="I474" s="135">
        <f t="shared" si="109"/>
        <v>6900</v>
      </c>
      <c r="J474" s="135">
        <f t="shared" si="109"/>
        <v>0</v>
      </c>
    </row>
    <row r="475" spans="1:10" ht="14.25" customHeight="1">
      <c r="A475" s="4"/>
      <c r="B475" s="100" t="s">
        <v>263</v>
      </c>
      <c r="C475" s="266" t="s">
        <v>132</v>
      </c>
      <c r="D475" s="9">
        <v>5300</v>
      </c>
      <c r="E475" s="9">
        <v>0</v>
      </c>
      <c r="F475" s="9">
        <v>0</v>
      </c>
      <c r="G475" s="9">
        <f t="shared" si="102"/>
        <v>5300</v>
      </c>
      <c r="H475" s="13">
        <v>0</v>
      </c>
      <c r="I475" s="87">
        <f>G475</f>
        <v>5300</v>
      </c>
      <c r="J475" s="87">
        <v>0</v>
      </c>
    </row>
    <row r="476" spans="1:10" ht="14.25" customHeight="1">
      <c r="A476" s="4"/>
      <c r="B476" s="100" t="s">
        <v>229</v>
      </c>
      <c r="C476" s="266" t="s">
        <v>123</v>
      </c>
      <c r="D476" s="9">
        <v>1600</v>
      </c>
      <c r="E476" s="9">
        <v>0</v>
      </c>
      <c r="F476" s="9">
        <v>0</v>
      </c>
      <c r="G476" s="9">
        <f t="shared" si="102"/>
        <v>1600</v>
      </c>
      <c r="H476" s="13">
        <v>0</v>
      </c>
      <c r="I476" s="87">
        <f>G476</f>
        <v>1600</v>
      </c>
      <c r="J476" s="87">
        <v>0</v>
      </c>
    </row>
    <row r="477" spans="1:10" ht="15.75" customHeight="1">
      <c r="A477" s="109" t="s">
        <v>202</v>
      </c>
      <c r="B477" s="109"/>
      <c r="C477" s="276" t="s">
        <v>203</v>
      </c>
      <c r="D477" s="65">
        <f>D478</f>
        <v>16000</v>
      </c>
      <c r="E477" s="65">
        <f aca="true" t="shared" si="110" ref="E477:J478">E478</f>
        <v>0</v>
      </c>
      <c r="F477" s="65">
        <f t="shared" si="110"/>
        <v>0</v>
      </c>
      <c r="G477" s="65">
        <f t="shared" si="102"/>
        <v>16000</v>
      </c>
      <c r="H477" s="65">
        <f t="shared" si="110"/>
        <v>0</v>
      </c>
      <c r="I477" s="65">
        <f t="shared" si="110"/>
        <v>16000</v>
      </c>
      <c r="J477" s="65">
        <f t="shared" si="110"/>
        <v>0</v>
      </c>
    </row>
    <row r="478" spans="1:10" ht="18" customHeight="1">
      <c r="A478" s="146" t="s">
        <v>204</v>
      </c>
      <c r="B478" s="147"/>
      <c r="C478" s="405" t="s">
        <v>312</v>
      </c>
      <c r="D478" s="135">
        <f>D479</f>
        <v>16000</v>
      </c>
      <c r="E478" s="135">
        <f t="shared" si="110"/>
        <v>0</v>
      </c>
      <c r="F478" s="135">
        <f t="shared" si="110"/>
        <v>0</v>
      </c>
      <c r="G478" s="225">
        <f t="shared" si="102"/>
        <v>16000</v>
      </c>
      <c r="H478" s="135">
        <f t="shared" si="110"/>
        <v>0</v>
      </c>
      <c r="I478" s="135">
        <f t="shared" si="110"/>
        <v>16000</v>
      </c>
      <c r="J478" s="135">
        <f t="shared" si="110"/>
        <v>0</v>
      </c>
    </row>
    <row r="479" spans="1:10" ht="36" customHeight="1">
      <c r="A479" s="4"/>
      <c r="B479" s="101" t="s">
        <v>191</v>
      </c>
      <c r="C479" s="266" t="s">
        <v>399</v>
      </c>
      <c r="D479" s="13">
        <v>16000</v>
      </c>
      <c r="E479" s="13">
        <v>0</v>
      </c>
      <c r="F479" s="13">
        <v>0</v>
      </c>
      <c r="G479" s="9">
        <f t="shared" si="102"/>
        <v>16000</v>
      </c>
      <c r="H479" s="13">
        <v>0</v>
      </c>
      <c r="I479" s="87">
        <f>D479</f>
        <v>16000</v>
      </c>
      <c r="J479" s="87">
        <v>0</v>
      </c>
    </row>
    <row r="480" spans="1:10" ht="18.75" customHeight="1">
      <c r="A480" s="111"/>
      <c r="B480" s="110"/>
      <c r="C480" s="396" t="s">
        <v>205</v>
      </c>
      <c r="D480" s="65">
        <f>D9+D14+D20+D43+D53+D71+D130+D159+D165+D169+D276+D286+D301+D382+D408+D471+D477</f>
        <v>36092930</v>
      </c>
      <c r="E480" s="65">
        <f>E9+E14+E20+E43+E53+E71+E130+E159+E165+E169+E276+E286+E301+E382+E408+E471+E477</f>
        <v>612415</v>
      </c>
      <c r="F480" s="65">
        <f>F9+F14+F20+F43+F53+F71+F130+F159+F165+F169+F276+F286+F301+F382+F408+F471+F477</f>
        <v>3869034</v>
      </c>
      <c r="G480" s="65">
        <f t="shared" si="102"/>
        <v>32836311</v>
      </c>
      <c r="H480" s="65">
        <f>H9+H14+H20+H43+H53+H71+H130+H159+H165+H169+H276+H286+H301+H382+H408+H471+H477</f>
        <v>2989579</v>
      </c>
      <c r="I480" s="65">
        <f>I9+I14+I20+I43+I53+I71+I130+I159+I165+I169+I276+I286+I301+I382+I408+I471+I477</f>
        <v>29376983</v>
      </c>
      <c r="J480" s="65">
        <f>J9+J14+J20+J43+J53+J71+J130+J159+J165+J169+J276+J286+J301+J382+J408+J471+J477</f>
        <v>467099</v>
      </c>
    </row>
    <row r="481" spans="1:10" ht="13.5" customHeight="1">
      <c r="A481" s="62"/>
      <c r="B481" s="567" t="s">
        <v>206</v>
      </c>
      <c r="C481" s="567"/>
      <c r="D481" s="6"/>
      <c r="E481" s="6"/>
      <c r="F481" s="6"/>
      <c r="G481" s="6"/>
      <c r="H481" s="6"/>
      <c r="I481" s="6"/>
      <c r="J481" s="6"/>
    </row>
    <row r="482" spans="1:10" ht="15" customHeight="1">
      <c r="A482" s="62"/>
      <c r="B482" s="566" t="s">
        <v>207</v>
      </c>
      <c r="C482" s="566"/>
      <c r="D482" s="8">
        <f aca="true" t="shared" si="111" ref="D482:J482">D480-D487</f>
        <v>24972241</v>
      </c>
      <c r="E482" s="8">
        <f t="shared" si="111"/>
        <v>514415</v>
      </c>
      <c r="F482" s="8">
        <f t="shared" si="111"/>
        <v>253592</v>
      </c>
      <c r="G482" s="8">
        <f t="shared" si="111"/>
        <v>25233064</v>
      </c>
      <c r="H482" s="8">
        <f t="shared" si="111"/>
        <v>2962079</v>
      </c>
      <c r="I482" s="8">
        <f t="shared" si="111"/>
        <v>21810116</v>
      </c>
      <c r="J482" s="8">
        <f t="shared" si="111"/>
        <v>458219</v>
      </c>
    </row>
    <row r="483" spans="1:10" ht="12" customHeight="1">
      <c r="A483" s="62"/>
      <c r="B483" s="580" t="s">
        <v>208</v>
      </c>
      <c r="C483" s="580"/>
      <c r="D483" s="9">
        <f>D24+D25+D27+D51+D55+D60+D61+D62+D74+D75+D78+D93+D94+D97+D116+D122+D126+D135+D136+D137+D138+D139+D142+D172+D173+D176+D188+D189+D200+D201+D205+D220+D221+D230+D231+D235+D253+D254+D263+D269+D272+D280+D281+D305+D306+D321+D322+D345+D346+D349+D364+D365+D384+D385+D394+D395+D398+D411+D412+D426+D427+D430+D441+D442+D445+D458+D459+D466</f>
        <v>12471765</v>
      </c>
      <c r="E483" s="9">
        <f>E24+E25+E27+E51+E55+E60+E61+E62+E74+E75+E78+E93+E94+E97+E116+E122+E126+E135+E136+E137+E138+E139+E142+E172+E173+E176+E188+E189+E200+E201+E205+E220+E221+E230+E231+E235+E253+E254+E263+E269+E272+E280+E281+E305+E306+E321+E322+E345+E346+E349+E364+E365+E384+E385+E394+E395+E398+E411+E412+E426+E427+E430+E441+E442+E445+E458+E459+E466</f>
        <v>114800</v>
      </c>
      <c r="F483" s="9">
        <f>F24+F25+F27+F51+F55+F60+F61+F62+F74+F75+F78+F93+F94+F97+F116+F122+F126+F135+F136+F137+F138+F139+F142+F172+F173+F176+F188+F189+F200+F201+F205+F220+F221+F230+F231+F235+F253+F254+F263+F269+F272+F280+F281+F305+F306+F321+F322+F345+F346+F349+F364+F365+F384+F385+F394+F395+F398+F411+F412+F426+F427+F430+F441+F442+F445+F458+F459+F466</f>
        <v>32754</v>
      </c>
      <c r="G483" s="9">
        <f>G24+G25+G27+G51+G55+G60+G61+G62+G74+G75+G78+G93+G94+G97+G116+G122+G126+G135+G136+G137+G138+G139+G142+G172+G173+G176+G188+G189+G200+G201+G205+G220+G221+G230+G231+G235+G253+G254+G263+G269+G272+G280+G281+G305+G306+G321+G322+G345+G346+G349+G364+G365+G384+G385+G394+G395+G398+G411+G412+G426+G427+G430+G441+G442+G445+G458+G459+G466</f>
        <v>12553811</v>
      </c>
      <c r="H483" s="9">
        <f>H24+H25+H27+H51+H55+H60+H61+H62+H74+H75+H78+H93+H94+H97+H116+H122+H126+H135+H136+H137+H138+H139+H142+H172+H173+H176+H188+H189+H200+H201+H205+H220+H221+H230+H231+H235+H253+H254+H263+H269+H272+H280+H281+H305+H306+H321+H322+H345+H346+H349+H364+H365+H384+H385+H394+H395+H398+H411+H412+H426+H427+H430+H441+H442+H445+H458+H459+H466</f>
        <v>1608101</v>
      </c>
      <c r="I483" s="9">
        <f>I24+I25+I27+I51+I55+I60+I61+I62+I74+I75+I78+I93+I94+I97+I116+I122+I126+I135+I136+I137+I138+I139+I172+I173+I176+I188+I189+I200+I201+I205+I220+I221+I230+I231+I235+I253+I254+I263+I269+I272+I280+I281+I305+I306+I321+I322+I345+I346+I349+I364+I365+I384+I385+I394+I395+I398+I411+I412+I426+I427+I430+I441+I442+I445+I458+I459+I466</f>
        <v>10945710</v>
      </c>
      <c r="J483" s="9">
        <f>J24+J25+J27+J51+J55+J60+J61+J62+J74+J75+J78+J93+J94+J97+J116+J122+J126+J135+J136+J137+J138+J139+J172+J173+J176+J188+J189+J200+J201+J205+J220+J221+J230+J231+J235+J253+J254+J263+J269+J272+J280+J281+J305+J306+J321+J322+J345+J346+J349+J364+J365+J384+J385+J394+J395+J398+J411+J412+J426+J427+J430+J441+J442+J445+J458+J459+J466</f>
        <v>0</v>
      </c>
    </row>
    <row r="484" spans="1:10" ht="12.75" customHeight="1">
      <c r="A484" s="62" t="s">
        <v>220</v>
      </c>
      <c r="B484" s="580" t="s">
        <v>209</v>
      </c>
      <c r="C484" s="580"/>
      <c r="D484" s="9">
        <f aca="true" t="shared" si="112" ref="D484:J484">D26+D28+D63+D64+D76+D77+D95+D96+D114+D115+D140+D141+D174+D175+D190+D191+D202+D203+D222+D223+D232+D233+D255+D256+D270+D271+D307+D308+D323+D324+D347+D348+D366+D367+D386+D387+D396+D397+D413+D414+D428+D429+D443+D444</f>
        <v>2165200</v>
      </c>
      <c r="E484" s="9">
        <f t="shared" si="112"/>
        <v>12920</v>
      </c>
      <c r="F484" s="9">
        <f t="shared" si="112"/>
        <v>5978</v>
      </c>
      <c r="G484" s="9">
        <f t="shared" si="112"/>
        <v>2172142</v>
      </c>
      <c r="H484" s="9">
        <f t="shared" si="112"/>
        <v>40024</v>
      </c>
      <c r="I484" s="9">
        <f t="shared" si="112"/>
        <v>2132118</v>
      </c>
      <c r="J484" s="9">
        <f t="shared" si="112"/>
        <v>0</v>
      </c>
    </row>
    <row r="485" spans="1:10" ht="15" customHeight="1">
      <c r="A485" s="62"/>
      <c r="B485" s="581" t="s">
        <v>687</v>
      </c>
      <c r="C485" s="581"/>
      <c r="D485" s="9">
        <f>D13+D22+D73+D84+D121+D184+D186+D197+D216+D249+D261+D267+D288+D318+D338+D339+D465+D473+D479</f>
        <v>1514945</v>
      </c>
      <c r="E485" s="9">
        <f aca="true" t="shared" si="113" ref="E485:J485">E13+E22+E73+E84+E121+E184+E186+E197+E216+E249+E261+E267+E288+E318+E338+E339+E465+E473+E479</f>
        <v>2495</v>
      </c>
      <c r="F485" s="9">
        <f t="shared" si="113"/>
        <v>69236</v>
      </c>
      <c r="G485" s="9">
        <f t="shared" si="113"/>
        <v>1448204</v>
      </c>
      <c r="H485" s="9">
        <f t="shared" si="113"/>
        <v>10000</v>
      </c>
      <c r="I485" s="9">
        <f t="shared" si="113"/>
        <v>979985</v>
      </c>
      <c r="J485" s="9">
        <f t="shared" si="113"/>
        <v>458219</v>
      </c>
    </row>
    <row r="486" spans="1:10" ht="12" customHeight="1">
      <c r="A486" s="62"/>
      <c r="B486" s="581" t="s">
        <v>210</v>
      </c>
      <c r="C486" s="581"/>
      <c r="D486" s="9">
        <v>654374</v>
      </c>
      <c r="E486" s="9">
        <v>0</v>
      </c>
      <c r="F486" s="9">
        <f>F159</f>
        <v>0</v>
      </c>
      <c r="G486" s="9">
        <f>G159</f>
        <v>654374</v>
      </c>
      <c r="H486" s="9">
        <f>H162</f>
        <v>0</v>
      </c>
      <c r="I486" s="9">
        <f>I159</f>
        <v>654374</v>
      </c>
      <c r="J486" s="9">
        <f>J162</f>
        <v>0</v>
      </c>
    </row>
    <row r="487" spans="1:10" ht="14.25" customHeight="1">
      <c r="A487" s="9"/>
      <c r="B487" s="566" t="s">
        <v>211</v>
      </c>
      <c r="C487" s="566"/>
      <c r="D487" s="8">
        <f aca="true" t="shared" si="114" ref="D487:I487">D38+D39+D40+D41+D42+D70+D109+D110+D111+D132+D156+D158+D183+D196+D248+D289+D290+D291+D292+D297+D298+D336+D407+D423+D451+D452+D453</f>
        <v>11120689</v>
      </c>
      <c r="E487" s="8">
        <f t="shared" si="114"/>
        <v>98000</v>
      </c>
      <c r="F487" s="8">
        <f t="shared" si="114"/>
        <v>3615442</v>
      </c>
      <c r="G487" s="8">
        <f t="shared" si="114"/>
        <v>7603247</v>
      </c>
      <c r="H487" s="8">
        <f t="shared" si="114"/>
        <v>27500</v>
      </c>
      <c r="I487" s="8">
        <f t="shared" si="114"/>
        <v>7566867</v>
      </c>
      <c r="J487" s="8">
        <f>J38+J39+J40+K41+J42+J70+J109+J110+J111+J132+J156+J158+J183+J196+J248+J289+J290+J291+J292+J297+J298+J336+J407+J423+J451+J452+J453</f>
        <v>8880</v>
      </c>
    </row>
    <row r="488" spans="1:10" ht="20.25" customHeight="1" thickBot="1">
      <c r="A488" s="471"/>
      <c r="B488" s="583" t="s">
        <v>746</v>
      </c>
      <c r="C488" s="583"/>
      <c r="D488" s="9">
        <f aca="true" t="shared" si="115" ref="D488:I488">D38+D39+D40+D41+D42+D70+D109+D110+D111+D132+D156+D158+D183+D196+D248+D289+D290+D291+D292+D297+D298+D336+D407+D423+D451+D452+D453</f>
        <v>11120689</v>
      </c>
      <c r="E488" s="9">
        <f t="shared" si="115"/>
        <v>98000</v>
      </c>
      <c r="F488" s="9">
        <f t="shared" si="115"/>
        <v>3615442</v>
      </c>
      <c r="G488" s="9">
        <f t="shared" si="115"/>
        <v>7603247</v>
      </c>
      <c r="H488" s="9">
        <f t="shared" si="115"/>
        <v>27500</v>
      </c>
      <c r="I488" s="9">
        <f t="shared" si="115"/>
        <v>7566867</v>
      </c>
      <c r="J488" s="9">
        <f>J38+J39+J40+J42+J70+J109+J110+J111+J132+J156+J158+J183+J196+J248+J289+J290+J291+J292+J297+J298+J336+J407+J423+J451+J452+J453</f>
        <v>8880</v>
      </c>
    </row>
    <row r="489" spans="1:10" ht="38.25" customHeight="1">
      <c r="A489" s="569"/>
      <c r="B489" s="569"/>
      <c r="C489" s="569"/>
      <c r="D489" s="26"/>
      <c r="E489" s="106"/>
      <c r="F489" s="582" t="s">
        <v>596</v>
      </c>
      <c r="G489" s="582"/>
      <c r="H489" s="582"/>
      <c r="I489" s="582"/>
      <c r="J489" s="582"/>
    </row>
    <row r="490" spans="1:6" ht="12.75" customHeight="1">
      <c r="A490" s="537"/>
      <c r="B490" s="537"/>
      <c r="C490" s="537"/>
      <c r="F490" s="26"/>
    </row>
    <row r="491" spans="4:9" ht="12" customHeight="1">
      <c r="D491" s="61"/>
      <c r="E491" s="106"/>
      <c r="F491" s="107"/>
      <c r="G491" s="577"/>
      <c r="H491" s="577"/>
      <c r="I491" s="577"/>
    </row>
    <row r="492" ht="13.5" customHeight="1">
      <c r="F492" s="26"/>
    </row>
    <row r="493" spans="6:9" ht="14.25" customHeight="1">
      <c r="F493" s="26"/>
      <c r="G493" s="579"/>
      <c r="H493" s="579"/>
      <c r="I493" s="579"/>
    </row>
    <row r="494" ht="11.25" customHeight="1"/>
    <row r="495" ht="12.75" customHeight="1"/>
  </sheetData>
  <mergeCells count="26">
    <mergeCell ref="G491:I491"/>
    <mergeCell ref="G493:I493"/>
    <mergeCell ref="B487:C487"/>
    <mergeCell ref="B483:C483"/>
    <mergeCell ref="B484:C484"/>
    <mergeCell ref="B486:C486"/>
    <mergeCell ref="B485:C485"/>
    <mergeCell ref="F489:J489"/>
    <mergeCell ref="B488:C488"/>
    <mergeCell ref="K2:Q2"/>
    <mergeCell ref="B2:J2"/>
    <mergeCell ref="C3:J3"/>
    <mergeCell ref="E5:E7"/>
    <mergeCell ref="H4:J6"/>
    <mergeCell ref="G4:G7"/>
    <mergeCell ref="C4:C7"/>
    <mergeCell ref="B482:C482"/>
    <mergeCell ref="B481:C481"/>
    <mergeCell ref="H1:J1"/>
    <mergeCell ref="A489:C490"/>
    <mergeCell ref="B4:B7"/>
    <mergeCell ref="A4:A7"/>
    <mergeCell ref="F5:F7"/>
    <mergeCell ref="E4:F4"/>
    <mergeCell ref="D4:D7"/>
    <mergeCell ref="A345:A348"/>
  </mergeCells>
  <printOptions/>
  <pageMargins left="0.787401574803149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233" customWidth="1"/>
    <col min="2" max="2" width="10.00390625" style="233" customWidth="1"/>
    <col min="3" max="3" width="5.875" style="233" customWidth="1"/>
    <col min="4" max="4" width="28.875" style="233" customWidth="1"/>
    <col min="5" max="5" width="14.625" style="233" customWidth="1"/>
    <col min="6" max="6" width="13.875" style="233" customWidth="1"/>
    <col min="7" max="7" width="15.00390625" style="233" customWidth="1"/>
    <col min="8" max="16384" width="9.125" style="233" customWidth="1"/>
  </cols>
  <sheetData>
    <row r="1" spans="5:7" ht="24" customHeight="1">
      <c r="E1" s="595" t="s">
        <v>752</v>
      </c>
      <c r="F1" s="595"/>
      <c r="G1" s="595"/>
    </row>
    <row r="2" ht="3" customHeight="1" hidden="1"/>
    <row r="3" ht="12" hidden="1"/>
    <row r="4" ht="12" hidden="1"/>
    <row r="5" spans="1:7" ht="17.25" customHeight="1">
      <c r="A5" s="596" t="s">
        <v>544</v>
      </c>
      <c r="B5" s="596"/>
      <c r="C5" s="596"/>
      <c r="D5" s="596"/>
      <c r="E5" s="596"/>
      <c r="F5" s="596"/>
      <c r="G5" s="596"/>
    </row>
    <row r="6" ht="12.75" thickBot="1"/>
    <row r="7" spans="1:7" ht="12.75" thickBot="1">
      <c r="A7" s="600" t="s">
        <v>216</v>
      </c>
      <c r="B7" s="606"/>
      <c r="C7" s="607"/>
      <c r="D7" s="600" t="s">
        <v>545</v>
      </c>
      <c r="E7" s="604" t="s">
        <v>546</v>
      </c>
      <c r="F7" s="602" t="s">
        <v>547</v>
      </c>
      <c r="G7" s="598" t="s">
        <v>548</v>
      </c>
    </row>
    <row r="8" spans="1:7" ht="42.75" customHeight="1">
      <c r="A8" s="234" t="s">
        <v>217</v>
      </c>
      <c r="B8" s="234" t="s">
        <v>218</v>
      </c>
      <c r="C8" s="235" t="s">
        <v>219</v>
      </c>
      <c r="D8" s="601"/>
      <c r="E8" s="605"/>
      <c r="F8" s="603"/>
      <c r="G8" s="599"/>
    </row>
    <row r="9" spans="1:7" ht="12.75" thickBot="1">
      <c r="A9" s="236">
        <v>1</v>
      </c>
      <c r="B9" s="237">
        <v>2</v>
      </c>
      <c r="C9" s="237">
        <v>3</v>
      </c>
      <c r="D9" s="238">
        <v>4</v>
      </c>
      <c r="E9" s="239">
        <v>5</v>
      </c>
      <c r="F9" s="239">
        <v>6</v>
      </c>
      <c r="G9" s="239">
        <v>7</v>
      </c>
    </row>
    <row r="10" spans="1:8" ht="18" customHeight="1">
      <c r="A10" s="240" t="s">
        <v>549</v>
      </c>
      <c r="B10" s="241"/>
      <c r="C10" s="241"/>
      <c r="D10" s="242" t="s">
        <v>550</v>
      </c>
      <c r="E10" s="243">
        <v>0</v>
      </c>
      <c r="F10" s="243">
        <v>0</v>
      </c>
      <c r="G10" s="243">
        <f>G11+G12+G13+G14</f>
        <v>138000</v>
      </c>
      <c r="H10" s="233" t="s">
        <v>220</v>
      </c>
    </row>
    <row r="11" spans="1:7" ht="12" hidden="1">
      <c r="A11" s="244" t="s">
        <v>221</v>
      </c>
      <c r="B11" s="244" t="s">
        <v>222</v>
      </c>
      <c r="C11" s="244" t="s">
        <v>551</v>
      </c>
      <c r="D11" s="239" t="s">
        <v>223</v>
      </c>
      <c r="E11" s="245" t="s">
        <v>220</v>
      </c>
      <c r="F11" s="245">
        <v>0</v>
      </c>
      <c r="G11" s="245">
        <v>0</v>
      </c>
    </row>
    <row r="12" spans="1:7" ht="24">
      <c r="A12" s="239">
        <v>700</v>
      </c>
      <c r="B12" s="239">
        <v>70005</v>
      </c>
      <c r="C12" s="239">
        <v>2350</v>
      </c>
      <c r="D12" s="246" t="s">
        <v>224</v>
      </c>
      <c r="E12" s="245">
        <v>0</v>
      </c>
      <c r="F12" s="245">
        <v>0</v>
      </c>
      <c r="G12" s="245">
        <v>138000</v>
      </c>
    </row>
    <row r="13" spans="1:7" ht="12" hidden="1">
      <c r="A13" s="239">
        <v>754</v>
      </c>
      <c r="B13" s="239">
        <v>75411</v>
      </c>
      <c r="C13" s="239">
        <v>235</v>
      </c>
      <c r="D13" s="239" t="s">
        <v>552</v>
      </c>
      <c r="E13" s="245">
        <v>0</v>
      </c>
      <c r="F13" s="245">
        <v>0</v>
      </c>
      <c r="G13" s="245">
        <v>0</v>
      </c>
    </row>
    <row r="14" spans="1:7" ht="12" hidden="1">
      <c r="A14" s="247">
        <v>851</v>
      </c>
      <c r="B14" s="247">
        <v>85132</v>
      </c>
      <c r="C14" s="247">
        <v>235</v>
      </c>
      <c r="D14" s="247" t="s">
        <v>553</v>
      </c>
      <c r="E14" s="248">
        <v>0</v>
      </c>
      <c r="F14" s="248">
        <v>0</v>
      </c>
      <c r="G14" s="248">
        <v>0</v>
      </c>
    </row>
    <row r="15" spans="1:7" ht="12">
      <c r="A15" s="249" t="s">
        <v>225</v>
      </c>
      <c r="B15" s="597" t="s">
        <v>554</v>
      </c>
      <c r="C15" s="597"/>
      <c r="D15" s="597"/>
      <c r="E15" s="597"/>
      <c r="F15" s="597"/>
      <c r="G15" s="250"/>
    </row>
    <row r="16" spans="1:7" ht="24">
      <c r="A16" s="251" t="s">
        <v>221</v>
      </c>
      <c r="B16" s="251" t="s">
        <v>226</v>
      </c>
      <c r="C16" s="251" t="s">
        <v>227</v>
      </c>
      <c r="D16" s="252" t="s">
        <v>228</v>
      </c>
      <c r="E16" s="253">
        <v>40000</v>
      </c>
      <c r="F16" s="253">
        <f>F17</f>
        <v>40000</v>
      </c>
      <c r="G16" s="254">
        <v>0</v>
      </c>
    </row>
    <row r="17" spans="1:7" ht="12">
      <c r="A17" s="255"/>
      <c r="B17" s="255"/>
      <c r="C17" s="255" t="s">
        <v>229</v>
      </c>
      <c r="D17" s="256" t="s">
        <v>230</v>
      </c>
      <c r="E17" s="257">
        <v>0</v>
      </c>
      <c r="F17" s="257">
        <v>40000</v>
      </c>
      <c r="G17" s="258">
        <v>0</v>
      </c>
    </row>
    <row r="18" spans="1:7" ht="12" hidden="1">
      <c r="A18" s="259" t="s">
        <v>221</v>
      </c>
      <c r="B18" s="259" t="s">
        <v>222</v>
      </c>
      <c r="C18" s="260" t="s">
        <v>555</v>
      </c>
      <c r="D18" s="261" t="s">
        <v>556</v>
      </c>
      <c r="E18" s="261">
        <f>'[1]Z 1'!S331</f>
        <v>43600</v>
      </c>
      <c r="F18" s="261">
        <f>F19+F20+F21+F22+F24+F23+F25+F26+F27+F28+F29+F30</f>
        <v>0</v>
      </c>
      <c r="G18" s="262">
        <v>0</v>
      </c>
    </row>
    <row r="19" spans="1:7" ht="24" hidden="1">
      <c r="A19" s="263"/>
      <c r="B19" s="264"/>
      <c r="C19" s="265" t="s">
        <v>231</v>
      </c>
      <c r="D19" s="266" t="s">
        <v>557</v>
      </c>
      <c r="E19" s="267">
        <v>0</v>
      </c>
      <c r="F19" s="267">
        <v>0</v>
      </c>
      <c r="G19" s="245">
        <v>0</v>
      </c>
    </row>
    <row r="20" spans="1:7" ht="24" hidden="1">
      <c r="A20" s="268"/>
      <c r="B20" s="269"/>
      <c r="C20" s="265" t="s">
        <v>232</v>
      </c>
      <c r="D20" s="266" t="s">
        <v>558</v>
      </c>
      <c r="E20" s="267">
        <v>0</v>
      </c>
      <c r="F20" s="267">
        <v>0</v>
      </c>
      <c r="G20" s="245">
        <v>0</v>
      </c>
    </row>
    <row r="21" spans="1:7" ht="12" hidden="1">
      <c r="A21" s="268"/>
      <c r="B21" s="269"/>
      <c r="C21" s="265" t="s">
        <v>233</v>
      </c>
      <c r="D21" s="267" t="s">
        <v>559</v>
      </c>
      <c r="E21" s="267">
        <v>0</v>
      </c>
      <c r="F21" s="267">
        <v>0</v>
      </c>
      <c r="G21" s="245">
        <v>0</v>
      </c>
    </row>
    <row r="22" spans="1:7" ht="12" hidden="1">
      <c r="A22" s="268"/>
      <c r="B22" s="269"/>
      <c r="C22" s="270" t="s">
        <v>234</v>
      </c>
      <c r="D22" s="266" t="s">
        <v>560</v>
      </c>
      <c r="E22" s="267">
        <v>0</v>
      </c>
      <c r="F22" s="267">
        <v>0</v>
      </c>
      <c r="G22" s="245">
        <v>0</v>
      </c>
    </row>
    <row r="23" spans="1:7" ht="12" hidden="1">
      <c r="A23" s="268"/>
      <c r="B23" s="269"/>
      <c r="C23" s="270" t="s">
        <v>235</v>
      </c>
      <c r="D23" s="266" t="s">
        <v>236</v>
      </c>
      <c r="E23" s="267">
        <v>0</v>
      </c>
      <c r="F23" s="267">
        <v>0</v>
      </c>
      <c r="G23" s="245">
        <v>0</v>
      </c>
    </row>
    <row r="24" spans="1:7" ht="12" hidden="1">
      <c r="A24" s="268"/>
      <c r="B24" s="269"/>
      <c r="C24" s="271">
        <v>4210</v>
      </c>
      <c r="D24" s="272" t="s">
        <v>237</v>
      </c>
      <c r="E24" s="267">
        <v>0</v>
      </c>
      <c r="F24" s="267">
        <v>0</v>
      </c>
      <c r="G24" s="245">
        <v>0</v>
      </c>
    </row>
    <row r="25" spans="1:7" ht="12" hidden="1">
      <c r="A25" s="268"/>
      <c r="B25" s="269"/>
      <c r="C25" s="271">
        <v>4260</v>
      </c>
      <c r="D25" s="272" t="s">
        <v>238</v>
      </c>
      <c r="E25" s="267">
        <v>0</v>
      </c>
      <c r="F25" s="267">
        <v>0</v>
      </c>
      <c r="G25" s="245">
        <v>0</v>
      </c>
    </row>
    <row r="26" spans="1:7" ht="12" hidden="1">
      <c r="A26" s="268"/>
      <c r="B26" s="269"/>
      <c r="C26" s="271">
        <v>4270</v>
      </c>
      <c r="D26" s="272" t="s">
        <v>239</v>
      </c>
      <c r="E26" s="267">
        <v>0</v>
      </c>
      <c r="F26" s="267">
        <v>0</v>
      </c>
      <c r="G26" s="245">
        <v>0</v>
      </c>
    </row>
    <row r="27" spans="1:7" ht="12" hidden="1">
      <c r="A27" s="268"/>
      <c r="B27" s="269"/>
      <c r="C27" s="271">
        <v>4300</v>
      </c>
      <c r="D27" s="272" t="s">
        <v>230</v>
      </c>
      <c r="E27" s="267">
        <v>0</v>
      </c>
      <c r="F27" s="267">
        <v>0</v>
      </c>
      <c r="G27" s="245">
        <v>0</v>
      </c>
    </row>
    <row r="28" spans="1:7" ht="12" hidden="1">
      <c r="A28" s="268"/>
      <c r="B28" s="269"/>
      <c r="C28" s="271">
        <v>4410</v>
      </c>
      <c r="D28" s="272" t="s">
        <v>240</v>
      </c>
      <c r="E28" s="267">
        <v>0</v>
      </c>
      <c r="F28" s="267">
        <v>0</v>
      </c>
      <c r="G28" s="245">
        <v>0</v>
      </c>
    </row>
    <row r="29" spans="1:7" ht="12" hidden="1">
      <c r="A29" s="268"/>
      <c r="B29" s="269"/>
      <c r="C29" s="271">
        <v>4430</v>
      </c>
      <c r="D29" s="272" t="s">
        <v>241</v>
      </c>
      <c r="E29" s="267">
        <v>0</v>
      </c>
      <c r="F29" s="267">
        <v>0</v>
      </c>
      <c r="G29" s="245">
        <v>0</v>
      </c>
    </row>
    <row r="30" spans="1:7" ht="12" hidden="1">
      <c r="A30" s="273"/>
      <c r="B30" s="255"/>
      <c r="C30" s="271">
        <v>4440</v>
      </c>
      <c r="D30" s="272" t="s">
        <v>242</v>
      </c>
      <c r="E30" s="267">
        <v>0</v>
      </c>
      <c r="F30" s="267">
        <v>0</v>
      </c>
      <c r="G30" s="245">
        <v>0</v>
      </c>
    </row>
    <row r="31" spans="1:7" ht="15.75" customHeight="1" hidden="1">
      <c r="A31" s="274" t="s">
        <v>243</v>
      </c>
      <c r="B31" s="274" t="s">
        <v>244</v>
      </c>
      <c r="C31" s="260" t="s">
        <v>555</v>
      </c>
      <c r="D31" s="261" t="s">
        <v>245</v>
      </c>
      <c r="E31" s="261">
        <v>0</v>
      </c>
      <c r="F31" s="261">
        <f>F32</f>
        <v>0</v>
      </c>
      <c r="G31" s="262">
        <v>0</v>
      </c>
    </row>
    <row r="32" spans="1:7" ht="15" customHeight="1" hidden="1">
      <c r="A32" s="272"/>
      <c r="B32" s="272"/>
      <c r="C32" s="272"/>
      <c r="D32" s="267" t="s">
        <v>561</v>
      </c>
      <c r="E32" s="267"/>
      <c r="F32" s="267">
        <v>0</v>
      </c>
      <c r="G32" s="245">
        <v>0</v>
      </c>
    </row>
    <row r="33" spans="1:7" ht="24">
      <c r="A33" s="275" t="s">
        <v>246</v>
      </c>
      <c r="B33" s="275" t="s">
        <v>247</v>
      </c>
      <c r="C33" s="275" t="s">
        <v>227</v>
      </c>
      <c r="D33" s="276" t="s">
        <v>224</v>
      </c>
      <c r="E33" s="277">
        <v>55000</v>
      </c>
      <c r="F33" s="277">
        <f>F34+F35+F36+F38+F39+F37+F40</f>
        <v>55000</v>
      </c>
      <c r="G33" s="277">
        <v>0</v>
      </c>
    </row>
    <row r="34" spans="1:7" ht="12">
      <c r="A34" s="584"/>
      <c r="B34" s="584"/>
      <c r="C34" s="272" t="s">
        <v>248</v>
      </c>
      <c r="D34" s="266" t="s">
        <v>238</v>
      </c>
      <c r="E34" s="267">
        <v>0</v>
      </c>
      <c r="F34" s="267">
        <v>3365</v>
      </c>
      <c r="G34" s="267">
        <v>0</v>
      </c>
    </row>
    <row r="35" spans="1:7" ht="12">
      <c r="A35" s="585"/>
      <c r="B35" s="585"/>
      <c r="C35" s="272" t="s">
        <v>229</v>
      </c>
      <c r="D35" s="266" t="s">
        <v>230</v>
      </c>
      <c r="E35" s="267">
        <v>0</v>
      </c>
      <c r="F35" s="267">
        <v>37315</v>
      </c>
      <c r="G35" s="245">
        <v>0</v>
      </c>
    </row>
    <row r="36" spans="1:7" ht="12">
      <c r="A36" s="585"/>
      <c r="B36" s="585"/>
      <c r="C36" s="272" t="s">
        <v>249</v>
      </c>
      <c r="D36" s="266" t="s">
        <v>250</v>
      </c>
      <c r="E36" s="267">
        <v>0</v>
      </c>
      <c r="F36" s="267">
        <v>8940</v>
      </c>
      <c r="G36" s="245">
        <v>0</v>
      </c>
    </row>
    <row r="37" spans="1:7" ht="12">
      <c r="A37" s="585"/>
      <c r="B37" s="585"/>
      <c r="C37" s="272" t="s">
        <v>251</v>
      </c>
      <c r="D37" s="266" t="s">
        <v>252</v>
      </c>
      <c r="E37" s="267">
        <v>0</v>
      </c>
      <c r="F37" s="267">
        <v>4580</v>
      </c>
      <c r="G37" s="245">
        <v>0</v>
      </c>
    </row>
    <row r="38" spans="1:7" ht="12" customHeight="1" hidden="1">
      <c r="A38" s="585"/>
      <c r="B38" s="585"/>
      <c r="C38" s="272" t="s">
        <v>562</v>
      </c>
      <c r="D38" s="266" t="s">
        <v>253</v>
      </c>
      <c r="E38" s="267">
        <v>0</v>
      </c>
      <c r="F38" s="267">
        <v>0</v>
      </c>
      <c r="G38" s="245">
        <v>0</v>
      </c>
    </row>
    <row r="39" spans="1:7" ht="12" customHeight="1" hidden="1">
      <c r="A39" s="585"/>
      <c r="B39" s="585"/>
      <c r="C39" s="272" t="s">
        <v>254</v>
      </c>
      <c r="D39" s="266" t="s">
        <v>563</v>
      </c>
      <c r="E39" s="267">
        <v>0</v>
      </c>
      <c r="F39" s="267">
        <v>0</v>
      </c>
      <c r="G39" s="245">
        <v>0</v>
      </c>
    </row>
    <row r="40" spans="1:7" ht="12">
      <c r="A40" s="586"/>
      <c r="B40" s="586"/>
      <c r="C40" s="272" t="s">
        <v>443</v>
      </c>
      <c r="D40" s="266" t="s">
        <v>450</v>
      </c>
      <c r="E40" s="267">
        <v>0</v>
      </c>
      <c r="F40" s="267">
        <v>800</v>
      </c>
      <c r="G40" s="245">
        <v>0</v>
      </c>
    </row>
    <row r="41" spans="1:7" ht="22.5" customHeight="1">
      <c r="A41" s="275" t="s">
        <v>255</v>
      </c>
      <c r="B41" s="275" t="s">
        <v>256</v>
      </c>
      <c r="C41" s="275" t="s">
        <v>227</v>
      </c>
      <c r="D41" s="276" t="s">
        <v>257</v>
      </c>
      <c r="E41" s="277">
        <v>42000</v>
      </c>
      <c r="F41" s="277">
        <f>F42+F43</f>
        <v>42000</v>
      </c>
      <c r="G41" s="243">
        <v>0</v>
      </c>
    </row>
    <row r="42" spans="1:7" ht="14.25" customHeight="1">
      <c r="A42" s="278"/>
      <c r="B42" s="278"/>
      <c r="C42" s="272" t="s">
        <v>443</v>
      </c>
      <c r="D42" s="266" t="s">
        <v>450</v>
      </c>
      <c r="E42" s="279">
        <v>0</v>
      </c>
      <c r="F42" s="279">
        <v>0</v>
      </c>
      <c r="G42" s="280">
        <v>0</v>
      </c>
    </row>
    <row r="43" spans="1:7" ht="15" customHeight="1">
      <c r="A43" s="260"/>
      <c r="B43" s="260"/>
      <c r="C43" s="272" t="s">
        <v>229</v>
      </c>
      <c r="D43" s="266" t="s">
        <v>230</v>
      </c>
      <c r="E43" s="267">
        <v>0</v>
      </c>
      <c r="F43" s="267">
        <v>42000</v>
      </c>
      <c r="G43" s="262">
        <v>0</v>
      </c>
    </row>
    <row r="44" spans="1:7" ht="23.25" customHeight="1">
      <c r="A44" s="275" t="s">
        <v>255</v>
      </c>
      <c r="B44" s="275" t="s">
        <v>258</v>
      </c>
      <c r="C44" s="275" t="s">
        <v>227</v>
      </c>
      <c r="D44" s="276" t="s">
        <v>259</v>
      </c>
      <c r="E44" s="277">
        <v>10000</v>
      </c>
      <c r="F44" s="277">
        <f>F45</f>
        <v>10000</v>
      </c>
      <c r="G44" s="243">
        <v>0</v>
      </c>
    </row>
    <row r="45" spans="1:7" ht="13.5" customHeight="1">
      <c r="A45" s="272"/>
      <c r="B45" s="272"/>
      <c r="C45" s="272" t="s">
        <v>229</v>
      </c>
      <c r="D45" s="266" t="s">
        <v>230</v>
      </c>
      <c r="E45" s="267">
        <v>0</v>
      </c>
      <c r="F45" s="267">
        <v>10000</v>
      </c>
      <c r="G45" s="245">
        <v>0</v>
      </c>
    </row>
    <row r="46" spans="1:7" ht="12.75" customHeight="1">
      <c r="A46" s="275" t="s">
        <v>255</v>
      </c>
      <c r="B46" s="275" t="s">
        <v>260</v>
      </c>
      <c r="C46" s="275" t="s">
        <v>227</v>
      </c>
      <c r="D46" s="277" t="s">
        <v>261</v>
      </c>
      <c r="E46" s="277">
        <v>151952</v>
      </c>
      <c r="F46" s="277">
        <f>F47+F49+F50+F52+F51+F53+F54+F56+F48+F55</f>
        <v>151952</v>
      </c>
      <c r="G46" s="243">
        <v>0</v>
      </c>
    </row>
    <row r="47" spans="1:7" ht="12">
      <c r="A47" s="584"/>
      <c r="B47" s="587"/>
      <c r="C47" s="272" t="s">
        <v>231</v>
      </c>
      <c r="D47" s="266" t="s">
        <v>136</v>
      </c>
      <c r="E47" s="267">
        <v>0</v>
      </c>
      <c r="F47" s="267">
        <v>45980</v>
      </c>
      <c r="G47" s="245">
        <v>0</v>
      </c>
    </row>
    <row r="48" spans="1:7" ht="12">
      <c r="A48" s="585"/>
      <c r="B48" s="588"/>
      <c r="C48" s="272" t="s">
        <v>232</v>
      </c>
      <c r="D48" s="266" t="s">
        <v>564</v>
      </c>
      <c r="E48" s="267">
        <v>0</v>
      </c>
      <c r="F48" s="267">
        <v>60940</v>
      </c>
      <c r="G48" s="245">
        <v>0</v>
      </c>
    </row>
    <row r="49" spans="1:7" ht="12">
      <c r="A49" s="585"/>
      <c r="B49" s="588"/>
      <c r="C49" s="265" t="s">
        <v>233</v>
      </c>
      <c r="D49" s="267" t="s">
        <v>559</v>
      </c>
      <c r="E49" s="267">
        <v>0</v>
      </c>
      <c r="F49" s="267">
        <v>8422</v>
      </c>
      <c r="G49" s="245">
        <v>0</v>
      </c>
    </row>
    <row r="50" spans="1:7" ht="12">
      <c r="A50" s="585"/>
      <c r="B50" s="588"/>
      <c r="C50" s="270" t="s">
        <v>234</v>
      </c>
      <c r="D50" s="266" t="s">
        <v>262</v>
      </c>
      <c r="E50" s="267">
        <v>0</v>
      </c>
      <c r="F50" s="267">
        <v>20510</v>
      </c>
      <c r="G50" s="245">
        <v>0</v>
      </c>
    </row>
    <row r="51" spans="1:7" ht="13.5" customHeight="1">
      <c r="A51" s="585"/>
      <c r="B51" s="588"/>
      <c r="C51" s="270" t="s">
        <v>235</v>
      </c>
      <c r="D51" s="266" t="s">
        <v>236</v>
      </c>
      <c r="E51" s="267">
        <v>0</v>
      </c>
      <c r="F51" s="267">
        <v>2762</v>
      </c>
      <c r="G51" s="245">
        <v>0</v>
      </c>
    </row>
    <row r="52" spans="1:7" ht="12.75" customHeight="1">
      <c r="A52" s="585"/>
      <c r="B52" s="588"/>
      <c r="C52" s="265" t="s">
        <v>263</v>
      </c>
      <c r="D52" s="267" t="s">
        <v>237</v>
      </c>
      <c r="E52" s="267">
        <v>0</v>
      </c>
      <c r="F52" s="267">
        <v>3900</v>
      </c>
      <c r="G52" s="245">
        <v>0</v>
      </c>
    </row>
    <row r="53" spans="1:7" ht="13.5" customHeight="1">
      <c r="A53" s="585"/>
      <c r="B53" s="588"/>
      <c r="C53" s="265" t="s">
        <v>229</v>
      </c>
      <c r="D53" s="267" t="s">
        <v>230</v>
      </c>
      <c r="E53" s="267">
        <v>0</v>
      </c>
      <c r="F53" s="267">
        <v>4970</v>
      </c>
      <c r="G53" s="245">
        <v>0</v>
      </c>
    </row>
    <row r="54" spans="1:7" ht="12.75" customHeight="1">
      <c r="A54" s="585"/>
      <c r="B54" s="588"/>
      <c r="C54" s="265" t="s">
        <v>264</v>
      </c>
      <c r="D54" s="267" t="s">
        <v>240</v>
      </c>
      <c r="E54" s="267">
        <v>0</v>
      </c>
      <c r="F54" s="267">
        <v>0</v>
      </c>
      <c r="G54" s="245">
        <v>0</v>
      </c>
    </row>
    <row r="55" spans="1:7" ht="12.75" customHeight="1">
      <c r="A55" s="585"/>
      <c r="B55" s="588"/>
      <c r="C55" s="265" t="s">
        <v>290</v>
      </c>
      <c r="D55" s="267" t="s">
        <v>241</v>
      </c>
      <c r="E55" s="267">
        <v>0</v>
      </c>
      <c r="F55" s="267">
        <v>1535</v>
      </c>
      <c r="G55" s="245">
        <v>0</v>
      </c>
    </row>
    <row r="56" spans="1:7" ht="13.5" customHeight="1">
      <c r="A56" s="586"/>
      <c r="B56" s="589"/>
      <c r="C56" s="265" t="s">
        <v>265</v>
      </c>
      <c r="D56" s="267" t="s">
        <v>242</v>
      </c>
      <c r="E56" s="267">
        <v>0</v>
      </c>
      <c r="F56" s="267">
        <v>2933</v>
      </c>
      <c r="G56" s="245">
        <v>0</v>
      </c>
    </row>
    <row r="57" spans="1:7" ht="21.75" customHeight="1">
      <c r="A57" s="275" t="s">
        <v>255</v>
      </c>
      <c r="B57" s="275" t="s">
        <v>260</v>
      </c>
      <c r="C57" s="275" t="s">
        <v>543</v>
      </c>
      <c r="D57" s="276" t="s">
        <v>565</v>
      </c>
      <c r="E57" s="277">
        <v>3500</v>
      </c>
      <c r="F57" s="277">
        <f>F58</f>
        <v>3500</v>
      </c>
      <c r="G57" s="243">
        <v>0</v>
      </c>
    </row>
    <row r="58" spans="1:7" ht="15" customHeight="1">
      <c r="A58" s="268"/>
      <c r="B58" s="281"/>
      <c r="C58" s="282" t="s">
        <v>266</v>
      </c>
      <c r="D58" s="283" t="s">
        <v>566</v>
      </c>
      <c r="E58" s="284"/>
      <c r="F58" s="284">
        <v>3500</v>
      </c>
      <c r="G58" s="285">
        <v>0</v>
      </c>
    </row>
    <row r="59" spans="1:7" ht="12">
      <c r="A59" s="275" t="s">
        <v>267</v>
      </c>
      <c r="B59" s="275" t="s">
        <v>268</v>
      </c>
      <c r="C59" s="275" t="s">
        <v>227</v>
      </c>
      <c r="D59" s="277" t="s">
        <v>269</v>
      </c>
      <c r="E59" s="277">
        <v>94258</v>
      </c>
      <c r="F59" s="277">
        <f>F61+F62+F63+F65+F64+F66+F67+F68+F69+F60</f>
        <v>94258</v>
      </c>
      <c r="G59" s="243">
        <v>0</v>
      </c>
    </row>
    <row r="60" spans="1:7" ht="12">
      <c r="A60" s="587"/>
      <c r="B60" s="587"/>
      <c r="C60" s="265" t="s">
        <v>270</v>
      </c>
      <c r="D60" s="267" t="s">
        <v>567</v>
      </c>
      <c r="E60" s="267">
        <v>0</v>
      </c>
      <c r="F60" s="267">
        <v>10000</v>
      </c>
      <c r="G60" s="245">
        <v>0</v>
      </c>
    </row>
    <row r="61" spans="1:7" ht="12">
      <c r="A61" s="588"/>
      <c r="B61" s="588"/>
      <c r="C61" s="265" t="s">
        <v>231</v>
      </c>
      <c r="D61" s="266" t="s">
        <v>136</v>
      </c>
      <c r="E61" s="267">
        <v>0</v>
      </c>
      <c r="F61" s="267">
        <v>55440</v>
      </c>
      <c r="G61" s="245">
        <v>0</v>
      </c>
    </row>
    <row r="62" spans="1:7" ht="12">
      <c r="A62" s="588"/>
      <c r="B62" s="588"/>
      <c r="C62" s="265" t="s">
        <v>233</v>
      </c>
      <c r="D62" s="267" t="s">
        <v>559</v>
      </c>
      <c r="E62" s="267">
        <v>0</v>
      </c>
      <c r="F62" s="267">
        <v>4590</v>
      </c>
      <c r="G62" s="245">
        <v>0</v>
      </c>
    </row>
    <row r="63" spans="1:7" ht="12">
      <c r="A63" s="588"/>
      <c r="B63" s="588"/>
      <c r="C63" s="270" t="s">
        <v>234</v>
      </c>
      <c r="D63" s="266" t="s">
        <v>262</v>
      </c>
      <c r="E63" s="267">
        <v>0</v>
      </c>
      <c r="F63" s="267">
        <v>10343</v>
      </c>
      <c r="G63" s="245">
        <v>0</v>
      </c>
    </row>
    <row r="64" spans="1:7" ht="12">
      <c r="A64" s="588"/>
      <c r="B64" s="588"/>
      <c r="C64" s="270" t="s">
        <v>235</v>
      </c>
      <c r="D64" s="266" t="s">
        <v>236</v>
      </c>
      <c r="E64" s="267">
        <v>0</v>
      </c>
      <c r="F64" s="267">
        <v>1471</v>
      </c>
      <c r="G64" s="245">
        <v>0</v>
      </c>
    </row>
    <row r="65" spans="1:7" ht="12">
      <c r="A65" s="588"/>
      <c r="B65" s="588"/>
      <c r="C65" s="265" t="s">
        <v>443</v>
      </c>
      <c r="D65" s="267" t="s">
        <v>450</v>
      </c>
      <c r="E65" s="267">
        <v>0</v>
      </c>
      <c r="F65" s="267">
        <v>7160</v>
      </c>
      <c r="G65" s="245">
        <v>0</v>
      </c>
    </row>
    <row r="66" spans="1:7" ht="12">
      <c r="A66" s="588"/>
      <c r="B66" s="588"/>
      <c r="C66" s="265" t="s">
        <v>263</v>
      </c>
      <c r="D66" s="267" t="s">
        <v>237</v>
      </c>
      <c r="E66" s="267">
        <v>0</v>
      </c>
      <c r="F66" s="267">
        <v>1060</v>
      </c>
      <c r="G66" s="245">
        <v>0</v>
      </c>
    </row>
    <row r="67" spans="1:7" ht="12">
      <c r="A67" s="588"/>
      <c r="B67" s="588"/>
      <c r="C67" s="265" t="s">
        <v>229</v>
      </c>
      <c r="D67" s="267" t="s">
        <v>230</v>
      </c>
      <c r="E67" s="267">
        <v>0</v>
      </c>
      <c r="F67" s="267">
        <v>1438</v>
      </c>
      <c r="G67" s="245">
        <v>0</v>
      </c>
    </row>
    <row r="68" spans="1:7" ht="12">
      <c r="A68" s="588"/>
      <c r="B68" s="588"/>
      <c r="C68" s="265" t="s">
        <v>264</v>
      </c>
      <c r="D68" s="267" t="s">
        <v>240</v>
      </c>
      <c r="E68" s="267">
        <v>0</v>
      </c>
      <c r="F68" s="267">
        <v>900</v>
      </c>
      <c r="G68" s="245">
        <v>0</v>
      </c>
    </row>
    <row r="69" spans="1:7" ht="12">
      <c r="A69" s="588"/>
      <c r="B69" s="588"/>
      <c r="C69" s="265" t="s">
        <v>265</v>
      </c>
      <c r="D69" s="267" t="s">
        <v>242</v>
      </c>
      <c r="E69" s="267">
        <v>0</v>
      </c>
      <c r="F69" s="267">
        <v>1856</v>
      </c>
      <c r="G69" s="245">
        <v>0</v>
      </c>
    </row>
    <row r="70" spans="1:7" ht="15.75" customHeight="1">
      <c r="A70" s="286" t="s">
        <v>267</v>
      </c>
      <c r="B70" s="286" t="s">
        <v>271</v>
      </c>
      <c r="C70" s="275" t="s">
        <v>227</v>
      </c>
      <c r="D70" s="277" t="s">
        <v>272</v>
      </c>
      <c r="E70" s="277">
        <v>13488</v>
      </c>
      <c r="F70" s="277">
        <f>F71+F72+F73+F74+F75+F76+F77</f>
        <v>13488</v>
      </c>
      <c r="G70" s="243">
        <v>0</v>
      </c>
    </row>
    <row r="71" spans="1:7" ht="14.25" customHeight="1">
      <c r="A71" s="587"/>
      <c r="B71" s="587"/>
      <c r="C71" s="265" t="s">
        <v>273</v>
      </c>
      <c r="D71" s="267" t="s">
        <v>568</v>
      </c>
      <c r="E71" s="267">
        <v>0</v>
      </c>
      <c r="F71" s="267">
        <v>7120</v>
      </c>
      <c r="G71" s="245">
        <v>0</v>
      </c>
    </row>
    <row r="72" spans="1:7" ht="13.5" customHeight="1">
      <c r="A72" s="588"/>
      <c r="B72" s="588"/>
      <c r="C72" s="265" t="s">
        <v>234</v>
      </c>
      <c r="D72" s="267" t="s">
        <v>262</v>
      </c>
      <c r="E72" s="267">
        <v>0</v>
      </c>
      <c r="F72" s="267">
        <v>560</v>
      </c>
      <c r="G72" s="245">
        <v>0</v>
      </c>
    </row>
    <row r="73" spans="1:7" ht="12.75" customHeight="1">
      <c r="A73" s="588"/>
      <c r="B73" s="588"/>
      <c r="C73" s="265" t="s">
        <v>235</v>
      </c>
      <c r="D73" s="267" t="s">
        <v>236</v>
      </c>
      <c r="E73" s="267">
        <v>0</v>
      </c>
      <c r="F73" s="267">
        <v>80</v>
      </c>
      <c r="G73" s="245">
        <v>0</v>
      </c>
    </row>
    <row r="74" spans="1:7" ht="12.75" customHeight="1">
      <c r="A74" s="588"/>
      <c r="B74" s="588"/>
      <c r="C74" s="265" t="s">
        <v>443</v>
      </c>
      <c r="D74" s="267" t="s">
        <v>450</v>
      </c>
      <c r="E74" s="267">
        <v>0</v>
      </c>
      <c r="F74" s="267">
        <v>4150</v>
      </c>
      <c r="G74" s="245">
        <v>0</v>
      </c>
    </row>
    <row r="75" spans="1:7" ht="13.5" customHeight="1">
      <c r="A75" s="588"/>
      <c r="B75" s="588"/>
      <c r="C75" s="265" t="s">
        <v>263</v>
      </c>
      <c r="D75" s="267" t="s">
        <v>237</v>
      </c>
      <c r="E75" s="267">
        <v>0</v>
      </c>
      <c r="F75" s="267">
        <v>878</v>
      </c>
      <c r="G75" s="245">
        <v>0</v>
      </c>
    </row>
    <row r="76" spans="1:7" ht="13.5" customHeight="1">
      <c r="A76" s="588"/>
      <c r="B76" s="588"/>
      <c r="C76" s="265" t="s">
        <v>229</v>
      </c>
      <c r="D76" s="267" t="s">
        <v>230</v>
      </c>
      <c r="E76" s="267">
        <v>0</v>
      </c>
      <c r="F76" s="267">
        <v>458</v>
      </c>
      <c r="G76" s="245">
        <v>0</v>
      </c>
    </row>
    <row r="77" spans="1:7" ht="12.75" customHeight="1">
      <c r="A77" s="589"/>
      <c r="B77" s="589"/>
      <c r="C77" s="265" t="s">
        <v>264</v>
      </c>
      <c r="D77" s="267" t="s">
        <v>240</v>
      </c>
      <c r="E77" s="267">
        <v>0</v>
      </c>
      <c r="F77" s="267">
        <v>242</v>
      </c>
      <c r="G77" s="245">
        <v>0</v>
      </c>
    </row>
    <row r="78" spans="1:7" ht="12" hidden="1">
      <c r="A78" s="281" t="s">
        <v>274</v>
      </c>
      <c r="B78" s="281" t="s">
        <v>569</v>
      </c>
      <c r="C78" s="260" t="s">
        <v>555</v>
      </c>
      <c r="D78" s="261" t="s">
        <v>275</v>
      </c>
      <c r="E78" s="261">
        <v>0</v>
      </c>
      <c r="F78" s="261">
        <f>F81+F83+F84+F85+F86+F88+F89+F90+F82+F91+F92+F93+F94+F95+F96+F97+F98+F79+F80+F87</f>
        <v>0</v>
      </c>
      <c r="G78" s="262">
        <v>0</v>
      </c>
    </row>
    <row r="79" spans="1:7" ht="12" hidden="1">
      <c r="A79" s="287"/>
      <c r="B79" s="259"/>
      <c r="C79" s="265" t="s">
        <v>276</v>
      </c>
      <c r="D79" s="267" t="s">
        <v>570</v>
      </c>
      <c r="E79" s="267">
        <v>0</v>
      </c>
      <c r="F79" s="267">
        <v>0</v>
      </c>
      <c r="G79" s="245">
        <v>0</v>
      </c>
    </row>
    <row r="80" spans="1:7" ht="12" hidden="1">
      <c r="A80" s="288"/>
      <c r="B80" s="281"/>
      <c r="C80" s="265" t="s">
        <v>273</v>
      </c>
      <c r="D80" s="267" t="s">
        <v>568</v>
      </c>
      <c r="E80" s="267">
        <v>0</v>
      </c>
      <c r="F80" s="267">
        <v>0</v>
      </c>
      <c r="G80" s="245">
        <v>0</v>
      </c>
    </row>
    <row r="81" spans="1:7" ht="24" hidden="1">
      <c r="A81" s="268"/>
      <c r="B81" s="269"/>
      <c r="C81" s="265" t="s">
        <v>231</v>
      </c>
      <c r="D81" s="266" t="s">
        <v>557</v>
      </c>
      <c r="E81" s="267">
        <v>0</v>
      </c>
      <c r="F81" s="267">
        <v>0</v>
      </c>
      <c r="G81" s="245">
        <v>0</v>
      </c>
    </row>
    <row r="82" spans="1:7" ht="24" hidden="1">
      <c r="A82" s="268"/>
      <c r="B82" s="269"/>
      <c r="C82" s="265" t="s">
        <v>232</v>
      </c>
      <c r="D82" s="266" t="s">
        <v>571</v>
      </c>
      <c r="E82" s="267">
        <v>0</v>
      </c>
      <c r="F82" s="267">
        <v>0</v>
      </c>
      <c r="G82" s="245">
        <v>0</v>
      </c>
    </row>
    <row r="83" spans="1:7" ht="12" hidden="1">
      <c r="A83" s="268"/>
      <c r="B83" s="269"/>
      <c r="C83" s="265" t="s">
        <v>233</v>
      </c>
      <c r="D83" s="266" t="s">
        <v>572</v>
      </c>
      <c r="E83" s="267">
        <v>0</v>
      </c>
      <c r="F83" s="267">
        <v>0</v>
      </c>
      <c r="G83" s="245">
        <v>0</v>
      </c>
    </row>
    <row r="84" spans="1:7" ht="24" hidden="1">
      <c r="A84" s="268"/>
      <c r="B84" s="269"/>
      <c r="C84" s="265" t="s">
        <v>277</v>
      </c>
      <c r="D84" s="266" t="s">
        <v>573</v>
      </c>
      <c r="E84" s="267">
        <v>0</v>
      </c>
      <c r="F84" s="267">
        <v>0</v>
      </c>
      <c r="G84" s="245">
        <v>0</v>
      </c>
    </row>
    <row r="85" spans="1:7" ht="12" hidden="1">
      <c r="A85" s="268"/>
      <c r="B85" s="269"/>
      <c r="C85" s="265" t="s">
        <v>278</v>
      </c>
      <c r="D85" s="267" t="s">
        <v>574</v>
      </c>
      <c r="E85" s="267">
        <v>0</v>
      </c>
      <c r="F85" s="267">
        <v>0</v>
      </c>
      <c r="G85" s="245">
        <v>0</v>
      </c>
    </row>
    <row r="86" spans="1:7" ht="12" hidden="1">
      <c r="A86" s="268"/>
      <c r="B86" s="269"/>
      <c r="C86" s="265" t="s">
        <v>279</v>
      </c>
      <c r="D86" s="267" t="s">
        <v>280</v>
      </c>
      <c r="E86" s="267">
        <v>0</v>
      </c>
      <c r="F86" s="267">
        <v>0</v>
      </c>
      <c r="G86" s="245">
        <v>0</v>
      </c>
    </row>
    <row r="87" spans="1:7" ht="36" hidden="1">
      <c r="A87" s="268"/>
      <c r="B87" s="269"/>
      <c r="C87" s="265" t="s">
        <v>575</v>
      </c>
      <c r="D87" s="266" t="s">
        <v>576</v>
      </c>
      <c r="E87" s="267">
        <v>0</v>
      </c>
      <c r="F87" s="267">
        <v>0</v>
      </c>
      <c r="G87" s="245"/>
    </row>
    <row r="88" spans="1:7" ht="12" hidden="1">
      <c r="A88" s="268"/>
      <c r="B88" s="269"/>
      <c r="C88" s="265" t="s">
        <v>234</v>
      </c>
      <c r="D88" s="266" t="s">
        <v>577</v>
      </c>
      <c r="E88" s="267">
        <v>0</v>
      </c>
      <c r="F88" s="267">
        <v>0</v>
      </c>
      <c r="G88" s="245">
        <v>0</v>
      </c>
    </row>
    <row r="89" spans="1:7" ht="18" customHeight="1" hidden="1">
      <c r="A89" s="268"/>
      <c r="B89" s="269"/>
      <c r="C89" s="270" t="s">
        <v>235</v>
      </c>
      <c r="D89" s="266" t="s">
        <v>236</v>
      </c>
      <c r="E89" s="267">
        <v>0</v>
      </c>
      <c r="F89" s="267">
        <v>0</v>
      </c>
      <c r="G89" s="245">
        <v>0</v>
      </c>
    </row>
    <row r="90" spans="1:7" ht="12" hidden="1">
      <c r="A90" s="268"/>
      <c r="B90" s="269"/>
      <c r="C90" s="265" t="s">
        <v>263</v>
      </c>
      <c r="D90" s="267" t="s">
        <v>237</v>
      </c>
      <c r="E90" s="267">
        <v>0</v>
      </c>
      <c r="F90" s="267">
        <v>0</v>
      </c>
      <c r="G90" s="245">
        <v>0</v>
      </c>
    </row>
    <row r="91" spans="1:7" ht="12" hidden="1">
      <c r="A91" s="268"/>
      <c r="B91" s="269"/>
      <c r="C91" s="265" t="s">
        <v>281</v>
      </c>
      <c r="D91" s="267" t="s">
        <v>578</v>
      </c>
      <c r="E91" s="267">
        <v>0</v>
      </c>
      <c r="F91" s="267">
        <v>0</v>
      </c>
      <c r="G91" s="245">
        <v>0</v>
      </c>
    </row>
    <row r="92" spans="1:7" ht="12" hidden="1">
      <c r="A92" s="268"/>
      <c r="B92" s="269"/>
      <c r="C92" s="265" t="s">
        <v>282</v>
      </c>
      <c r="D92" s="267" t="s">
        <v>283</v>
      </c>
      <c r="E92" s="267">
        <v>0</v>
      </c>
      <c r="F92" s="267">
        <v>0</v>
      </c>
      <c r="G92" s="245">
        <v>0</v>
      </c>
    </row>
    <row r="93" spans="1:7" ht="12" hidden="1">
      <c r="A93" s="268"/>
      <c r="B93" s="269"/>
      <c r="C93" s="265" t="s">
        <v>248</v>
      </c>
      <c r="D93" s="267" t="s">
        <v>238</v>
      </c>
      <c r="E93" s="267">
        <v>0</v>
      </c>
      <c r="F93" s="267">
        <v>0</v>
      </c>
      <c r="G93" s="245">
        <v>0</v>
      </c>
    </row>
    <row r="94" spans="1:7" ht="12" hidden="1">
      <c r="A94" s="268"/>
      <c r="B94" s="269"/>
      <c r="C94" s="265" t="s">
        <v>284</v>
      </c>
      <c r="D94" s="267" t="s">
        <v>239</v>
      </c>
      <c r="E94" s="267">
        <v>0</v>
      </c>
      <c r="F94" s="267">
        <v>0</v>
      </c>
      <c r="G94" s="245">
        <v>0</v>
      </c>
    </row>
    <row r="95" spans="1:7" ht="12" hidden="1">
      <c r="A95" s="268"/>
      <c r="B95" s="269"/>
      <c r="C95" s="265" t="s">
        <v>229</v>
      </c>
      <c r="D95" s="267" t="s">
        <v>230</v>
      </c>
      <c r="E95" s="267">
        <v>0</v>
      </c>
      <c r="F95" s="267">
        <v>0</v>
      </c>
      <c r="G95" s="245">
        <v>0</v>
      </c>
    </row>
    <row r="96" spans="1:7" ht="12" hidden="1">
      <c r="A96" s="268"/>
      <c r="B96" s="269"/>
      <c r="C96" s="289" t="s">
        <v>264</v>
      </c>
      <c r="D96" s="290" t="s">
        <v>240</v>
      </c>
      <c r="E96" s="290">
        <v>0</v>
      </c>
      <c r="F96" s="290">
        <v>0</v>
      </c>
      <c r="G96" s="248">
        <v>0</v>
      </c>
    </row>
    <row r="97" spans="1:7" ht="12" hidden="1">
      <c r="A97" s="272"/>
      <c r="B97" s="272"/>
      <c r="C97" s="272" t="s">
        <v>265</v>
      </c>
      <c r="D97" s="267" t="s">
        <v>242</v>
      </c>
      <c r="E97" s="267">
        <v>0</v>
      </c>
      <c r="F97" s="267">
        <v>0</v>
      </c>
      <c r="G97" s="245">
        <v>0</v>
      </c>
    </row>
    <row r="98" spans="1:7" ht="12" hidden="1">
      <c r="A98" s="272"/>
      <c r="B98" s="272"/>
      <c r="C98" s="272" t="s">
        <v>249</v>
      </c>
      <c r="D98" s="267" t="s">
        <v>250</v>
      </c>
      <c r="E98" s="267">
        <v>0</v>
      </c>
      <c r="F98" s="267">
        <v>0</v>
      </c>
      <c r="G98" s="245">
        <v>0</v>
      </c>
    </row>
    <row r="99" spans="1:7" ht="24.75" customHeight="1">
      <c r="A99" s="251" t="s">
        <v>274</v>
      </c>
      <c r="B99" s="251" t="s">
        <v>285</v>
      </c>
      <c r="C99" s="275" t="s">
        <v>227</v>
      </c>
      <c r="D99" s="276" t="s">
        <v>286</v>
      </c>
      <c r="E99" s="277">
        <v>2027000</v>
      </c>
      <c r="F99" s="277">
        <f>F100+F101+F102+F103+F104+F105+F107+F108+F106+F115+F116+F118+F119+F120+F122+F123+F124+F125+F126+F127+F128+F117+F121</f>
        <v>2027000</v>
      </c>
      <c r="G99" s="243">
        <v>0</v>
      </c>
    </row>
    <row r="100" spans="1:7" ht="16.5" customHeight="1">
      <c r="A100" s="587"/>
      <c r="B100" s="587"/>
      <c r="C100" s="272" t="s">
        <v>232</v>
      </c>
      <c r="D100" s="266" t="s">
        <v>579</v>
      </c>
      <c r="E100" s="267">
        <v>0</v>
      </c>
      <c r="F100" s="267">
        <v>19470</v>
      </c>
      <c r="G100" s="245">
        <v>0</v>
      </c>
    </row>
    <row r="101" spans="1:7" ht="15.75" customHeight="1">
      <c r="A101" s="588"/>
      <c r="B101" s="588"/>
      <c r="C101" s="265" t="s">
        <v>233</v>
      </c>
      <c r="D101" s="266" t="s">
        <v>572</v>
      </c>
      <c r="E101" s="267">
        <v>0</v>
      </c>
      <c r="F101" s="267">
        <v>1530</v>
      </c>
      <c r="G101" s="245">
        <v>0</v>
      </c>
    </row>
    <row r="102" spans="1:7" ht="15" customHeight="1">
      <c r="A102" s="588"/>
      <c r="B102" s="588"/>
      <c r="C102" s="265" t="s">
        <v>277</v>
      </c>
      <c r="D102" s="266" t="s">
        <v>580</v>
      </c>
      <c r="E102" s="267">
        <v>0</v>
      </c>
      <c r="F102" s="267">
        <v>1245000</v>
      </c>
      <c r="G102" s="245">
        <v>0</v>
      </c>
    </row>
    <row r="103" spans="1:7" ht="15" customHeight="1">
      <c r="A103" s="588"/>
      <c r="B103" s="588"/>
      <c r="C103" s="265" t="s">
        <v>278</v>
      </c>
      <c r="D103" s="267" t="s">
        <v>574</v>
      </c>
      <c r="E103" s="267">
        <v>0</v>
      </c>
      <c r="F103" s="267">
        <v>56668</v>
      </c>
      <c r="G103" s="245">
        <v>0</v>
      </c>
    </row>
    <row r="104" spans="1:7" ht="14.25" customHeight="1">
      <c r="A104" s="588"/>
      <c r="B104" s="588"/>
      <c r="C104" s="265" t="s">
        <v>279</v>
      </c>
      <c r="D104" s="267" t="s">
        <v>280</v>
      </c>
      <c r="E104" s="267">
        <v>0</v>
      </c>
      <c r="F104" s="267">
        <v>96001</v>
      </c>
      <c r="G104" s="245">
        <v>0</v>
      </c>
    </row>
    <row r="105" spans="1:7" ht="15" customHeight="1">
      <c r="A105" s="588"/>
      <c r="B105" s="588"/>
      <c r="C105" s="270" t="s">
        <v>234</v>
      </c>
      <c r="D105" s="266" t="s">
        <v>577</v>
      </c>
      <c r="E105" s="267">
        <v>0</v>
      </c>
      <c r="F105" s="267">
        <v>3788</v>
      </c>
      <c r="G105" s="245">
        <v>0</v>
      </c>
    </row>
    <row r="106" spans="1:7" ht="13.5" customHeight="1">
      <c r="A106" s="588"/>
      <c r="B106" s="588"/>
      <c r="C106" s="270" t="s">
        <v>235</v>
      </c>
      <c r="D106" s="266" t="s">
        <v>236</v>
      </c>
      <c r="E106" s="267">
        <v>0</v>
      </c>
      <c r="F106" s="267">
        <v>510</v>
      </c>
      <c r="G106" s="245">
        <v>0</v>
      </c>
    </row>
    <row r="107" spans="1:7" ht="13.5" customHeight="1">
      <c r="A107" s="588"/>
      <c r="B107" s="588"/>
      <c r="C107" s="270" t="s">
        <v>443</v>
      </c>
      <c r="D107" s="266" t="s">
        <v>450</v>
      </c>
      <c r="E107" s="267">
        <v>0</v>
      </c>
      <c r="F107" s="267">
        <v>1950</v>
      </c>
      <c r="G107" s="245">
        <v>0</v>
      </c>
    </row>
    <row r="108" spans="1:7" ht="13.5" customHeight="1">
      <c r="A108" s="588"/>
      <c r="B108" s="588"/>
      <c r="C108" s="265" t="s">
        <v>453</v>
      </c>
      <c r="D108" s="266" t="s">
        <v>581</v>
      </c>
      <c r="E108" s="267">
        <v>0</v>
      </c>
      <c r="F108" s="267">
        <v>125416</v>
      </c>
      <c r="G108" s="245">
        <v>0</v>
      </c>
    </row>
    <row r="109" spans="1:7" ht="14.25" customHeight="1" hidden="1">
      <c r="A109" s="588"/>
      <c r="B109" s="588"/>
      <c r="C109" s="291" t="s">
        <v>555</v>
      </c>
      <c r="D109" s="261" t="s">
        <v>553</v>
      </c>
      <c r="E109" s="261">
        <v>0</v>
      </c>
      <c r="F109" s="261">
        <f>F110+F111+F112+F114+F113</f>
        <v>0</v>
      </c>
      <c r="G109" s="292">
        <v>0</v>
      </c>
    </row>
    <row r="110" spans="1:7" ht="24" customHeight="1" hidden="1">
      <c r="A110" s="588"/>
      <c r="B110" s="588"/>
      <c r="C110" s="265" t="s">
        <v>231</v>
      </c>
      <c r="D110" s="266" t="s">
        <v>557</v>
      </c>
      <c r="E110" s="267">
        <v>0</v>
      </c>
      <c r="F110" s="267">
        <v>0</v>
      </c>
      <c r="G110" s="293">
        <v>0</v>
      </c>
    </row>
    <row r="111" spans="1:7" ht="21.75" customHeight="1" hidden="1">
      <c r="A111" s="588"/>
      <c r="B111" s="588"/>
      <c r="C111" s="265" t="s">
        <v>233</v>
      </c>
      <c r="D111" s="267" t="s">
        <v>559</v>
      </c>
      <c r="E111" s="267">
        <v>0</v>
      </c>
      <c r="F111" s="267">
        <v>0</v>
      </c>
      <c r="G111" s="293">
        <v>0</v>
      </c>
    </row>
    <row r="112" spans="1:7" ht="24.75" customHeight="1" hidden="1">
      <c r="A112" s="588"/>
      <c r="B112" s="588"/>
      <c r="C112" s="270" t="s">
        <v>234</v>
      </c>
      <c r="D112" s="266" t="s">
        <v>262</v>
      </c>
      <c r="E112" s="267">
        <v>0</v>
      </c>
      <c r="F112" s="267">
        <v>0</v>
      </c>
      <c r="G112" s="293">
        <v>0</v>
      </c>
    </row>
    <row r="113" spans="1:7" ht="24.75" customHeight="1" hidden="1">
      <c r="A113" s="588"/>
      <c r="B113" s="588"/>
      <c r="C113" s="270" t="s">
        <v>235</v>
      </c>
      <c r="D113" s="266" t="s">
        <v>236</v>
      </c>
      <c r="E113" s="267">
        <v>0</v>
      </c>
      <c r="F113" s="267">
        <v>0</v>
      </c>
      <c r="G113" s="293">
        <v>0</v>
      </c>
    </row>
    <row r="114" spans="1:7" ht="21.75" customHeight="1" hidden="1">
      <c r="A114" s="588"/>
      <c r="B114" s="588"/>
      <c r="C114" s="265"/>
      <c r="D114" s="267" t="s">
        <v>561</v>
      </c>
      <c r="E114" s="267">
        <v>0</v>
      </c>
      <c r="F114" s="267">
        <v>0</v>
      </c>
      <c r="G114" s="293">
        <v>0</v>
      </c>
    </row>
    <row r="115" spans="1:7" ht="14.25" customHeight="1">
      <c r="A115" s="588"/>
      <c r="B115" s="588"/>
      <c r="C115" s="265" t="s">
        <v>455</v>
      </c>
      <c r="D115" s="267" t="s">
        <v>456</v>
      </c>
      <c r="E115" s="267">
        <v>0</v>
      </c>
      <c r="F115" s="267">
        <v>74738</v>
      </c>
      <c r="G115" s="293">
        <v>0</v>
      </c>
    </row>
    <row r="116" spans="1:7" ht="14.25" customHeight="1">
      <c r="A116" s="588"/>
      <c r="B116" s="588"/>
      <c r="C116" s="265" t="s">
        <v>263</v>
      </c>
      <c r="D116" s="267" t="s">
        <v>237</v>
      </c>
      <c r="E116" s="267">
        <v>0</v>
      </c>
      <c r="F116" s="267">
        <v>270045</v>
      </c>
      <c r="G116" s="293">
        <v>0</v>
      </c>
    </row>
    <row r="117" spans="1:7" ht="14.25" customHeight="1">
      <c r="A117" s="588"/>
      <c r="B117" s="588"/>
      <c r="C117" s="265" t="s">
        <v>281</v>
      </c>
      <c r="D117" s="267" t="s">
        <v>578</v>
      </c>
      <c r="E117" s="267">
        <v>0</v>
      </c>
      <c r="F117" s="267">
        <v>0</v>
      </c>
      <c r="G117" s="293">
        <v>0</v>
      </c>
    </row>
    <row r="118" spans="1:7" ht="13.5" customHeight="1">
      <c r="A118" s="588"/>
      <c r="B118" s="588"/>
      <c r="C118" s="289" t="s">
        <v>282</v>
      </c>
      <c r="D118" s="290" t="s">
        <v>283</v>
      </c>
      <c r="E118" s="290">
        <v>0</v>
      </c>
      <c r="F118" s="290">
        <v>27890</v>
      </c>
      <c r="G118" s="294">
        <v>0</v>
      </c>
    </row>
    <row r="119" spans="1:7" ht="14.25" customHeight="1">
      <c r="A119" s="588"/>
      <c r="B119" s="588"/>
      <c r="C119" s="272" t="s">
        <v>248</v>
      </c>
      <c r="D119" s="267" t="s">
        <v>238</v>
      </c>
      <c r="E119" s="267">
        <v>0</v>
      </c>
      <c r="F119" s="267">
        <v>17000</v>
      </c>
      <c r="G119" s="293">
        <v>0</v>
      </c>
    </row>
    <row r="120" spans="1:7" ht="15" customHeight="1">
      <c r="A120" s="588"/>
      <c r="B120" s="588"/>
      <c r="C120" s="272" t="s">
        <v>284</v>
      </c>
      <c r="D120" s="267" t="s">
        <v>239</v>
      </c>
      <c r="E120" s="267">
        <v>0</v>
      </c>
      <c r="F120" s="267">
        <v>13830</v>
      </c>
      <c r="G120" s="293">
        <v>0</v>
      </c>
    </row>
    <row r="121" spans="1:7" ht="15" customHeight="1">
      <c r="A121" s="588"/>
      <c r="B121" s="588"/>
      <c r="C121" s="295" t="s">
        <v>288</v>
      </c>
      <c r="D121" s="257" t="s">
        <v>289</v>
      </c>
      <c r="E121" s="257">
        <v>0</v>
      </c>
      <c r="F121" s="257">
        <v>4718</v>
      </c>
      <c r="G121" s="296">
        <v>0</v>
      </c>
    </row>
    <row r="122" spans="1:7" ht="14.25" customHeight="1">
      <c r="A122" s="588"/>
      <c r="B122" s="588"/>
      <c r="C122" s="295" t="s">
        <v>229</v>
      </c>
      <c r="D122" s="257" t="s">
        <v>230</v>
      </c>
      <c r="E122" s="257">
        <v>0</v>
      </c>
      <c r="F122" s="257">
        <v>45000</v>
      </c>
      <c r="G122" s="296">
        <v>0</v>
      </c>
    </row>
    <row r="123" spans="1:7" ht="14.25" customHeight="1">
      <c r="A123" s="588"/>
      <c r="B123" s="588"/>
      <c r="C123" s="265" t="s">
        <v>264</v>
      </c>
      <c r="D123" s="267" t="s">
        <v>240</v>
      </c>
      <c r="E123" s="267">
        <v>0</v>
      </c>
      <c r="F123" s="267">
        <v>5800</v>
      </c>
      <c r="G123" s="293">
        <v>0</v>
      </c>
    </row>
    <row r="124" spans="1:7" ht="13.5" customHeight="1">
      <c r="A124" s="588"/>
      <c r="B124" s="588"/>
      <c r="C124" s="265" t="s">
        <v>290</v>
      </c>
      <c r="D124" s="267" t="s">
        <v>241</v>
      </c>
      <c r="E124" s="267">
        <v>0</v>
      </c>
      <c r="F124" s="267">
        <v>6500</v>
      </c>
      <c r="G124" s="293">
        <v>0</v>
      </c>
    </row>
    <row r="125" spans="1:7" ht="14.25" customHeight="1">
      <c r="A125" s="588"/>
      <c r="B125" s="588"/>
      <c r="C125" s="265" t="s">
        <v>265</v>
      </c>
      <c r="D125" s="267" t="s">
        <v>242</v>
      </c>
      <c r="E125" s="267">
        <v>0</v>
      </c>
      <c r="F125" s="267">
        <v>733</v>
      </c>
      <c r="G125" s="293">
        <v>0</v>
      </c>
    </row>
    <row r="126" spans="1:7" ht="14.25" customHeight="1">
      <c r="A126" s="588"/>
      <c r="B126" s="588"/>
      <c r="C126" s="265" t="s">
        <v>251</v>
      </c>
      <c r="D126" s="267" t="s">
        <v>582</v>
      </c>
      <c r="E126" s="267">
        <v>0</v>
      </c>
      <c r="F126" s="267">
        <v>10253</v>
      </c>
      <c r="G126" s="293">
        <v>0</v>
      </c>
    </row>
    <row r="127" spans="1:7" ht="12" customHeight="1">
      <c r="A127" s="588"/>
      <c r="B127" s="588"/>
      <c r="C127" s="265" t="s">
        <v>291</v>
      </c>
      <c r="D127" s="267" t="s">
        <v>583</v>
      </c>
      <c r="E127" s="267">
        <v>0</v>
      </c>
      <c r="F127" s="267">
        <v>160</v>
      </c>
      <c r="G127" s="293">
        <v>0</v>
      </c>
    </row>
    <row r="128" spans="1:7" ht="21.75" customHeight="1" hidden="1">
      <c r="A128" s="297"/>
      <c r="B128" s="274"/>
      <c r="C128" s="265" t="s">
        <v>292</v>
      </c>
      <c r="D128" s="267" t="s">
        <v>584</v>
      </c>
      <c r="E128" s="267">
        <v>0</v>
      </c>
      <c r="F128" s="267">
        <v>0</v>
      </c>
      <c r="G128" s="293">
        <v>0</v>
      </c>
    </row>
    <row r="129" spans="1:7" ht="14.25" customHeight="1">
      <c r="A129" s="298" t="s">
        <v>274</v>
      </c>
      <c r="B129" s="275" t="s">
        <v>436</v>
      </c>
      <c r="C129" s="299" t="s">
        <v>543</v>
      </c>
      <c r="D129" s="277" t="s">
        <v>435</v>
      </c>
      <c r="E129" s="277">
        <v>19000</v>
      </c>
      <c r="F129" s="277">
        <f>F130</f>
        <v>19000</v>
      </c>
      <c r="G129" s="300">
        <v>0</v>
      </c>
    </row>
    <row r="130" spans="1:7" ht="15" customHeight="1">
      <c r="A130" s="297"/>
      <c r="B130" s="274"/>
      <c r="C130" s="265" t="s">
        <v>266</v>
      </c>
      <c r="D130" s="267" t="s">
        <v>585</v>
      </c>
      <c r="E130" s="267">
        <v>0</v>
      </c>
      <c r="F130" s="267">
        <v>19000</v>
      </c>
      <c r="G130" s="293">
        <v>0</v>
      </c>
    </row>
    <row r="131" spans="1:7" ht="24" customHeight="1">
      <c r="A131" s="275" t="s">
        <v>287</v>
      </c>
      <c r="B131" s="275" t="s">
        <v>293</v>
      </c>
      <c r="C131" s="275" t="s">
        <v>227</v>
      </c>
      <c r="D131" s="276" t="s">
        <v>586</v>
      </c>
      <c r="E131" s="277">
        <v>519000</v>
      </c>
      <c r="F131" s="277">
        <f>F132</f>
        <v>519000</v>
      </c>
      <c r="G131" s="300">
        <v>0</v>
      </c>
    </row>
    <row r="132" spans="1:7" ht="15" customHeight="1">
      <c r="A132" s="260"/>
      <c r="B132" s="260"/>
      <c r="C132" s="272" t="s">
        <v>294</v>
      </c>
      <c r="D132" s="266" t="s">
        <v>587</v>
      </c>
      <c r="E132" s="267">
        <v>0</v>
      </c>
      <c r="F132" s="267">
        <v>519000</v>
      </c>
      <c r="G132" s="293">
        <v>0</v>
      </c>
    </row>
    <row r="133" spans="1:7" ht="24" customHeight="1">
      <c r="A133" s="275" t="s">
        <v>212</v>
      </c>
      <c r="B133" s="275" t="s">
        <v>168</v>
      </c>
      <c r="C133" s="275" t="s">
        <v>227</v>
      </c>
      <c r="D133" s="105" t="s">
        <v>588</v>
      </c>
      <c r="E133" s="277">
        <v>9381</v>
      </c>
      <c r="F133" s="277">
        <f>F134</f>
        <v>9381</v>
      </c>
      <c r="G133" s="277">
        <v>0</v>
      </c>
    </row>
    <row r="134" spans="1:7" ht="24" customHeight="1" thickBot="1">
      <c r="A134" s="451"/>
      <c r="B134" s="451"/>
      <c r="C134" s="272" t="s">
        <v>297</v>
      </c>
      <c r="D134" s="266" t="s">
        <v>298</v>
      </c>
      <c r="E134" s="267">
        <v>0</v>
      </c>
      <c r="F134" s="267">
        <v>9381</v>
      </c>
      <c r="G134" s="293">
        <v>0</v>
      </c>
    </row>
    <row r="135" spans="1:7" ht="24" hidden="1">
      <c r="A135" s="259" t="s">
        <v>296</v>
      </c>
      <c r="B135" s="259" t="s">
        <v>589</v>
      </c>
      <c r="C135" s="260" t="s">
        <v>555</v>
      </c>
      <c r="D135" s="301" t="s">
        <v>299</v>
      </c>
      <c r="E135" s="261">
        <f>'[1]Z 1'!S358</f>
        <v>0</v>
      </c>
      <c r="F135" s="261">
        <f>F136+F138+F137+F139+F140+F141+F142+F143+F144</f>
        <v>0</v>
      </c>
      <c r="G135" s="262">
        <v>0</v>
      </c>
    </row>
    <row r="136" spans="1:7" ht="24" hidden="1">
      <c r="A136" s="264"/>
      <c r="B136" s="302"/>
      <c r="C136" s="265" t="s">
        <v>231</v>
      </c>
      <c r="D136" s="266" t="s">
        <v>557</v>
      </c>
      <c r="E136" s="267">
        <v>0</v>
      </c>
      <c r="F136" s="267">
        <v>0</v>
      </c>
      <c r="G136" s="245">
        <v>0</v>
      </c>
    </row>
    <row r="137" spans="1:7" ht="12" hidden="1">
      <c r="A137" s="269"/>
      <c r="B137" s="303"/>
      <c r="C137" s="265" t="s">
        <v>233</v>
      </c>
      <c r="D137" s="266" t="s">
        <v>559</v>
      </c>
      <c r="E137" s="267">
        <v>0</v>
      </c>
      <c r="F137" s="267">
        <v>0</v>
      </c>
      <c r="G137" s="245">
        <v>0</v>
      </c>
    </row>
    <row r="138" spans="1:7" ht="12" hidden="1">
      <c r="A138" s="269"/>
      <c r="B138" s="303"/>
      <c r="C138" s="270" t="s">
        <v>234</v>
      </c>
      <c r="D138" s="266" t="s">
        <v>262</v>
      </c>
      <c r="E138" s="267">
        <v>0</v>
      </c>
      <c r="F138" s="267">
        <v>0</v>
      </c>
      <c r="G138" s="245">
        <v>0</v>
      </c>
    </row>
    <row r="139" spans="1:7" ht="12" hidden="1">
      <c r="A139" s="269"/>
      <c r="B139" s="303"/>
      <c r="C139" s="270" t="s">
        <v>235</v>
      </c>
      <c r="D139" s="266" t="s">
        <v>236</v>
      </c>
      <c r="E139" s="267">
        <v>0</v>
      </c>
      <c r="F139" s="267">
        <v>0</v>
      </c>
      <c r="G139" s="245">
        <v>0</v>
      </c>
    </row>
    <row r="140" spans="1:7" ht="13.5" customHeight="1" hidden="1">
      <c r="A140" s="269"/>
      <c r="B140" s="303"/>
      <c r="C140" s="270" t="s">
        <v>263</v>
      </c>
      <c r="D140" s="266" t="s">
        <v>237</v>
      </c>
      <c r="E140" s="267">
        <v>0</v>
      </c>
      <c r="F140" s="267">
        <v>0</v>
      </c>
      <c r="G140" s="245">
        <v>0</v>
      </c>
    </row>
    <row r="141" spans="1:7" ht="12" hidden="1">
      <c r="A141" s="272"/>
      <c r="B141" s="260"/>
      <c r="C141" s="270" t="s">
        <v>248</v>
      </c>
      <c r="D141" s="266" t="s">
        <v>238</v>
      </c>
      <c r="E141" s="267">
        <v>0</v>
      </c>
      <c r="F141" s="267">
        <v>0</v>
      </c>
      <c r="G141" s="245">
        <v>0</v>
      </c>
    </row>
    <row r="142" spans="1:7" ht="12" hidden="1">
      <c r="A142" s="272"/>
      <c r="B142" s="260"/>
      <c r="C142" s="270" t="s">
        <v>229</v>
      </c>
      <c r="D142" s="266" t="s">
        <v>230</v>
      </c>
      <c r="E142" s="267">
        <v>0</v>
      </c>
      <c r="F142" s="267">
        <v>0</v>
      </c>
      <c r="G142" s="245">
        <v>0</v>
      </c>
    </row>
    <row r="143" spans="1:7" ht="12" hidden="1">
      <c r="A143" s="269"/>
      <c r="B143" s="303"/>
      <c r="C143" s="270" t="s">
        <v>264</v>
      </c>
      <c r="D143" s="266" t="s">
        <v>240</v>
      </c>
      <c r="E143" s="267">
        <v>0</v>
      </c>
      <c r="F143" s="267">
        <v>0</v>
      </c>
      <c r="G143" s="245">
        <v>0</v>
      </c>
    </row>
    <row r="144" spans="1:7" ht="12" hidden="1">
      <c r="A144" s="255"/>
      <c r="B144" s="304"/>
      <c r="C144" s="270" t="s">
        <v>265</v>
      </c>
      <c r="D144" s="266" t="s">
        <v>242</v>
      </c>
      <c r="E144" s="267">
        <v>0</v>
      </c>
      <c r="F144" s="267">
        <v>0</v>
      </c>
      <c r="G144" s="245">
        <v>0</v>
      </c>
    </row>
    <row r="145" spans="1:7" ht="18" customHeight="1" hidden="1">
      <c r="A145" s="268"/>
      <c r="B145" s="269"/>
      <c r="C145" s="265"/>
      <c r="D145" s="267"/>
      <c r="E145" s="267"/>
      <c r="F145" s="267"/>
      <c r="G145" s="245"/>
    </row>
    <row r="146" spans="1:7" ht="20.25" customHeight="1" hidden="1">
      <c r="A146" s="268"/>
      <c r="B146" s="269"/>
      <c r="C146" s="265"/>
      <c r="D146" s="267"/>
      <c r="E146" s="267"/>
      <c r="F146" s="267"/>
      <c r="G146" s="245"/>
    </row>
    <row r="147" spans="1:7" ht="21" customHeight="1" hidden="1">
      <c r="A147" s="268"/>
      <c r="B147" s="269"/>
      <c r="C147" s="265"/>
      <c r="D147" s="267"/>
      <c r="E147" s="267"/>
      <c r="F147" s="267"/>
      <c r="G147" s="245"/>
    </row>
    <row r="148" spans="1:7" ht="21" customHeight="1" hidden="1">
      <c r="A148" s="268"/>
      <c r="B148" s="269"/>
      <c r="C148" s="265"/>
      <c r="D148" s="267"/>
      <c r="E148" s="267"/>
      <c r="F148" s="267"/>
      <c r="G148" s="245"/>
    </row>
    <row r="149" spans="1:7" ht="19.5" customHeight="1" hidden="1">
      <c r="A149" s="268"/>
      <c r="B149" s="269"/>
      <c r="C149" s="265"/>
      <c r="D149" s="267"/>
      <c r="E149" s="267"/>
      <c r="F149" s="267"/>
      <c r="G149" s="245"/>
    </row>
    <row r="150" spans="1:7" ht="20.25" customHeight="1" hidden="1">
      <c r="A150" s="268"/>
      <c r="B150" s="269"/>
      <c r="C150" s="289"/>
      <c r="D150" s="290"/>
      <c r="E150" s="290"/>
      <c r="F150" s="290"/>
      <c r="G150" s="248"/>
    </row>
    <row r="151" spans="1:7" ht="21" customHeight="1" thickBot="1">
      <c r="A151" s="590" t="s">
        <v>303</v>
      </c>
      <c r="B151" s="591"/>
      <c r="C151" s="591"/>
      <c r="D151" s="592"/>
      <c r="E151" s="305">
        <f>E16+E33+E41+E44+E46+E57+E59+E70+E99+E129+E131+E133</f>
        <v>2984579</v>
      </c>
      <c r="F151" s="305">
        <f>F16+F33+F41+F44+F46+F57+F59+F70+F99+F129+F131+F133</f>
        <v>2984579</v>
      </c>
      <c r="G151" s="305">
        <f>G16+G33+G41+G44+G46+G57+G59+G70+G99+G129+G131+G133</f>
        <v>0</v>
      </c>
    </row>
    <row r="152" spans="5:7" ht="24.75" customHeight="1">
      <c r="E152" s="106"/>
      <c r="F152" s="594" t="s">
        <v>590</v>
      </c>
      <c r="G152" s="594"/>
    </row>
    <row r="153" spans="5:7" ht="12.75">
      <c r="E153" s="106"/>
      <c r="F153" s="593" t="s">
        <v>591</v>
      </c>
      <c r="G153" s="593"/>
    </row>
  </sheetData>
  <mergeCells count="21">
    <mergeCell ref="E1:G1"/>
    <mergeCell ref="A5:G5"/>
    <mergeCell ref="B100:B127"/>
    <mergeCell ref="B15:F15"/>
    <mergeCell ref="G7:G8"/>
    <mergeCell ref="D7:D8"/>
    <mergeCell ref="F7:F8"/>
    <mergeCell ref="E7:E8"/>
    <mergeCell ref="A7:C7"/>
    <mergeCell ref="A34:A40"/>
    <mergeCell ref="A151:D151"/>
    <mergeCell ref="A100:A127"/>
    <mergeCell ref="A71:A77"/>
    <mergeCell ref="F153:G153"/>
    <mergeCell ref="F152:G152"/>
    <mergeCell ref="B71:B77"/>
    <mergeCell ref="B34:B40"/>
    <mergeCell ref="A47:A56"/>
    <mergeCell ref="B47:B56"/>
    <mergeCell ref="A60:A69"/>
    <mergeCell ref="B60:B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233" customWidth="1"/>
    <col min="2" max="2" width="8.75390625" style="233" customWidth="1"/>
    <col min="3" max="3" width="6.25390625" style="233" customWidth="1"/>
    <col min="4" max="4" width="31.625" style="233" customWidth="1"/>
    <col min="5" max="5" width="16.375" style="233" customWidth="1"/>
    <col min="6" max="6" width="16.875" style="233" customWidth="1"/>
    <col min="7" max="7" width="9.625" style="233" bestFit="1" customWidth="1"/>
    <col min="8" max="16384" width="9.125" style="233" customWidth="1"/>
  </cols>
  <sheetData>
    <row r="1" spans="4:6" ht="50.25" customHeight="1">
      <c r="D1" s="306"/>
      <c r="E1" s="615" t="s">
        <v>758</v>
      </c>
      <c r="F1" s="615"/>
    </row>
    <row r="2" spans="5:6" ht="12">
      <c r="E2" s="306"/>
      <c r="F2" s="306"/>
    </row>
    <row r="3" spans="1:6" ht="35.25" customHeight="1" thickBot="1">
      <c r="A3" s="620" t="s">
        <v>592</v>
      </c>
      <c r="B3" s="620"/>
      <c r="C3" s="620"/>
      <c r="D3" s="620"/>
      <c r="E3" s="620"/>
      <c r="F3" s="620"/>
    </row>
    <row r="4" spans="1:6" ht="12.75" thickBot="1">
      <c r="A4" s="621" t="s">
        <v>216</v>
      </c>
      <c r="B4" s="622"/>
      <c r="C4" s="623"/>
      <c r="D4" s="624" t="s">
        <v>545</v>
      </c>
      <c r="E4" s="626" t="s">
        <v>593</v>
      </c>
      <c r="F4" s="628" t="s">
        <v>547</v>
      </c>
    </row>
    <row r="5" spans="1:6" ht="12.75" thickBot="1">
      <c r="A5" s="307" t="s">
        <v>217</v>
      </c>
      <c r="B5" s="308" t="s">
        <v>218</v>
      </c>
      <c r="C5" s="307" t="s">
        <v>219</v>
      </c>
      <c r="D5" s="625"/>
      <c r="E5" s="627"/>
      <c r="F5" s="629"/>
    </row>
    <row r="6" spans="1:6" ht="12">
      <c r="A6" s="309">
        <v>1</v>
      </c>
      <c r="B6" s="310">
        <v>2</v>
      </c>
      <c r="C6" s="310">
        <v>3</v>
      </c>
      <c r="D6" s="311">
        <v>4</v>
      </c>
      <c r="E6" s="310">
        <v>5</v>
      </c>
      <c r="F6" s="312">
        <v>6</v>
      </c>
    </row>
    <row r="7" spans="1:6" ht="24" hidden="1">
      <c r="A7" s="313"/>
      <c r="B7" s="314"/>
      <c r="C7" s="315">
        <v>2830</v>
      </c>
      <c r="D7" s="399" t="s">
        <v>594</v>
      </c>
      <c r="E7" s="463">
        <v>0</v>
      </c>
      <c r="F7" s="464">
        <v>0</v>
      </c>
    </row>
    <row r="8" spans="1:6" ht="12">
      <c r="A8" s="465">
        <v>801</v>
      </c>
      <c r="B8" s="254"/>
      <c r="C8" s="466"/>
      <c r="D8" s="319" t="s">
        <v>59</v>
      </c>
      <c r="E8" s="320">
        <f>E9</f>
        <v>1100</v>
      </c>
      <c r="F8" s="467">
        <f>F10</f>
        <v>1100</v>
      </c>
    </row>
    <row r="9" spans="1:6" ht="12">
      <c r="A9" s="313"/>
      <c r="B9" s="314">
        <v>80195</v>
      </c>
      <c r="C9" s="250">
        <v>2130</v>
      </c>
      <c r="D9" s="399" t="s">
        <v>312</v>
      </c>
      <c r="E9" s="463">
        <v>1100</v>
      </c>
      <c r="F9" s="464"/>
    </row>
    <row r="10" spans="1:6" ht="12">
      <c r="A10" s="313"/>
      <c r="B10" s="314">
        <v>80145</v>
      </c>
      <c r="C10" s="250"/>
      <c r="D10" s="399" t="s">
        <v>183</v>
      </c>
      <c r="E10" s="463">
        <v>0</v>
      </c>
      <c r="F10" s="464">
        <f>F11</f>
        <v>1100</v>
      </c>
    </row>
    <row r="11" spans="1:6" ht="12">
      <c r="A11" s="313"/>
      <c r="B11" s="314"/>
      <c r="C11" s="315">
        <v>4170</v>
      </c>
      <c r="D11" s="316" t="s">
        <v>450</v>
      </c>
      <c r="E11" s="463">
        <v>0</v>
      </c>
      <c r="F11" s="464">
        <v>1100</v>
      </c>
    </row>
    <row r="12" spans="1:6" ht="16.5" customHeight="1">
      <c r="A12" s="243">
        <v>852</v>
      </c>
      <c r="B12" s="243">
        <v>85202</v>
      </c>
      <c r="C12" s="243">
        <v>2130</v>
      </c>
      <c r="D12" s="319" t="s">
        <v>309</v>
      </c>
      <c r="E12" s="320">
        <v>666240</v>
      </c>
      <c r="F12" s="321">
        <f>F13+F14+F15+F17+F16+F18+F19+F20+F21+F22+F23+F24+F25+F26+F27+F28+F29</f>
        <v>666240</v>
      </c>
    </row>
    <row r="13" spans="1:6" ht="24">
      <c r="A13" s="608"/>
      <c r="B13" s="608"/>
      <c r="C13" s="322">
        <v>4010</v>
      </c>
      <c r="D13" s="316" t="s">
        <v>557</v>
      </c>
      <c r="E13" s="317">
        <v>0</v>
      </c>
      <c r="F13" s="318">
        <v>394926</v>
      </c>
    </row>
    <row r="14" spans="1:6" ht="12">
      <c r="A14" s="609"/>
      <c r="B14" s="609"/>
      <c r="C14" s="322">
        <v>4040</v>
      </c>
      <c r="D14" s="316" t="s">
        <v>572</v>
      </c>
      <c r="E14" s="317">
        <v>0</v>
      </c>
      <c r="F14" s="318">
        <v>28399</v>
      </c>
    </row>
    <row r="15" spans="1:6" ht="12">
      <c r="A15" s="609"/>
      <c r="B15" s="609"/>
      <c r="C15" s="323">
        <v>4110</v>
      </c>
      <c r="D15" s="316" t="s">
        <v>262</v>
      </c>
      <c r="E15" s="317">
        <v>0</v>
      </c>
      <c r="F15" s="318">
        <v>67547</v>
      </c>
    </row>
    <row r="16" spans="1:6" ht="12">
      <c r="A16" s="609"/>
      <c r="B16" s="609"/>
      <c r="C16" s="323">
        <v>4120</v>
      </c>
      <c r="D16" s="316" t="s">
        <v>236</v>
      </c>
      <c r="E16" s="317">
        <v>0</v>
      </c>
      <c r="F16" s="318">
        <v>7361</v>
      </c>
    </row>
    <row r="17" spans="1:6" ht="12" customHeight="1" hidden="1">
      <c r="A17" s="609"/>
      <c r="B17" s="609"/>
      <c r="C17" s="322">
        <v>3020</v>
      </c>
      <c r="D17" s="316" t="s">
        <v>306</v>
      </c>
      <c r="E17" s="317">
        <v>0</v>
      </c>
      <c r="F17" s="318">
        <v>0</v>
      </c>
    </row>
    <row r="18" spans="1:6" ht="12" customHeight="1" hidden="1">
      <c r="A18" s="609"/>
      <c r="B18" s="609"/>
      <c r="C18" s="322">
        <v>3030</v>
      </c>
      <c r="D18" s="316" t="s">
        <v>298</v>
      </c>
      <c r="E18" s="317">
        <v>0</v>
      </c>
      <c r="F18" s="318">
        <v>0</v>
      </c>
    </row>
    <row r="19" spans="1:6" ht="12">
      <c r="A19" s="609"/>
      <c r="B19" s="609"/>
      <c r="C19" s="322">
        <v>4410</v>
      </c>
      <c r="D19" s="316" t="s">
        <v>240</v>
      </c>
      <c r="E19" s="317">
        <v>0</v>
      </c>
      <c r="F19" s="318">
        <v>600</v>
      </c>
    </row>
    <row r="20" spans="1:6" ht="12">
      <c r="A20" s="609"/>
      <c r="B20" s="609"/>
      <c r="C20" s="322">
        <v>4210</v>
      </c>
      <c r="D20" s="316" t="s">
        <v>237</v>
      </c>
      <c r="E20" s="317">
        <v>0</v>
      </c>
      <c r="F20" s="318">
        <v>88240</v>
      </c>
    </row>
    <row r="21" spans="1:6" ht="12">
      <c r="A21" s="609"/>
      <c r="B21" s="609"/>
      <c r="C21" s="324">
        <v>4220</v>
      </c>
      <c r="D21" s="325" t="s">
        <v>307</v>
      </c>
      <c r="E21" s="326">
        <v>0</v>
      </c>
      <c r="F21" s="327">
        <v>7877</v>
      </c>
    </row>
    <row r="22" spans="1:6" ht="12">
      <c r="A22" s="609"/>
      <c r="B22" s="609"/>
      <c r="C22" s="245">
        <v>4230</v>
      </c>
      <c r="D22" s="316" t="s">
        <v>308</v>
      </c>
      <c r="E22" s="317">
        <v>0</v>
      </c>
      <c r="F22" s="318">
        <v>3805</v>
      </c>
    </row>
    <row r="23" spans="1:6" ht="12">
      <c r="A23" s="609"/>
      <c r="B23" s="609"/>
      <c r="C23" s="245">
        <v>4260</v>
      </c>
      <c r="D23" s="316" t="s">
        <v>238</v>
      </c>
      <c r="E23" s="317">
        <v>0</v>
      </c>
      <c r="F23" s="318">
        <v>27902</v>
      </c>
    </row>
    <row r="24" spans="1:6" ht="12" customHeight="1" hidden="1">
      <c r="A24" s="609"/>
      <c r="B24" s="609"/>
      <c r="C24" s="328">
        <v>4270</v>
      </c>
      <c r="D24" s="329" t="s">
        <v>239</v>
      </c>
      <c r="E24" s="330">
        <v>0</v>
      </c>
      <c r="F24" s="331">
        <v>0</v>
      </c>
    </row>
    <row r="25" spans="1:6" ht="12">
      <c r="A25" s="609"/>
      <c r="B25" s="609"/>
      <c r="C25" s="322">
        <v>4300</v>
      </c>
      <c r="D25" s="316" t="s">
        <v>230</v>
      </c>
      <c r="E25" s="317">
        <v>0</v>
      </c>
      <c r="F25" s="318">
        <v>23494</v>
      </c>
    </row>
    <row r="26" spans="1:6" ht="12">
      <c r="A26" s="609"/>
      <c r="B26" s="609"/>
      <c r="C26" s="322">
        <v>4430</v>
      </c>
      <c r="D26" s="316" t="s">
        <v>241</v>
      </c>
      <c r="E26" s="317">
        <v>0</v>
      </c>
      <c r="F26" s="318">
        <v>0</v>
      </c>
    </row>
    <row r="27" spans="1:6" ht="12">
      <c r="A27" s="609"/>
      <c r="B27" s="609"/>
      <c r="C27" s="322">
        <v>4440</v>
      </c>
      <c r="D27" s="316" t="s">
        <v>242</v>
      </c>
      <c r="E27" s="317">
        <v>0</v>
      </c>
      <c r="F27" s="318">
        <v>14350</v>
      </c>
    </row>
    <row r="28" spans="1:6" ht="12">
      <c r="A28" s="609"/>
      <c r="B28" s="609"/>
      <c r="C28" s="322">
        <v>4480</v>
      </c>
      <c r="D28" s="316" t="s">
        <v>250</v>
      </c>
      <c r="E28" s="317">
        <v>0</v>
      </c>
      <c r="F28" s="318">
        <v>1313</v>
      </c>
    </row>
    <row r="29" spans="1:6" ht="12">
      <c r="A29" s="610"/>
      <c r="B29" s="610"/>
      <c r="C29" s="322">
        <v>4520</v>
      </c>
      <c r="D29" s="316" t="s">
        <v>583</v>
      </c>
      <c r="E29" s="317">
        <v>0</v>
      </c>
      <c r="F29" s="318">
        <v>426</v>
      </c>
    </row>
    <row r="30" spans="1:6" ht="36">
      <c r="A30" s="380">
        <v>852</v>
      </c>
      <c r="B30" s="380">
        <v>85220</v>
      </c>
      <c r="C30" s="243">
        <v>2130</v>
      </c>
      <c r="D30" s="385" t="s">
        <v>665</v>
      </c>
      <c r="E30" s="320">
        <v>54070</v>
      </c>
      <c r="F30" s="321">
        <f>F31+F32+F33+F34</f>
        <v>54070</v>
      </c>
    </row>
    <row r="31" spans="1:6" ht="12">
      <c r="A31" s="611"/>
      <c r="B31" s="612"/>
      <c r="C31" s="245">
        <v>4210</v>
      </c>
      <c r="D31" s="316" t="s">
        <v>237</v>
      </c>
      <c r="E31" s="317"/>
      <c r="F31" s="318">
        <v>33021</v>
      </c>
    </row>
    <row r="32" spans="1:6" ht="12">
      <c r="A32" s="613"/>
      <c r="B32" s="614"/>
      <c r="C32" s="245">
        <v>4260</v>
      </c>
      <c r="D32" s="316" t="s">
        <v>238</v>
      </c>
      <c r="E32" s="317"/>
      <c r="F32" s="318">
        <v>450</v>
      </c>
    </row>
    <row r="33" spans="1:6" ht="12">
      <c r="A33" s="613"/>
      <c r="B33" s="614"/>
      <c r="C33" s="245">
        <v>4270</v>
      </c>
      <c r="D33" s="316" t="s">
        <v>239</v>
      </c>
      <c r="E33" s="317"/>
      <c r="F33" s="318">
        <v>19699</v>
      </c>
    </row>
    <row r="34" spans="1:6" ht="12">
      <c r="A34" s="613"/>
      <c r="B34" s="614"/>
      <c r="C34" s="245">
        <v>4300</v>
      </c>
      <c r="D34" s="316" t="s">
        <v>230</v>
      </c>
      <c r="E34" s="317"/>
      <c r="F34" s="318">
        <v>900</v>
      </c>
    </row>
    <row r="35" spans="1:6" ht="18.75" customHeight="1">
      <c r="A35" s="617" t="s">
        <v>595</v>
      </c>
      <c r="B35" s="618"/>
      <c r="C35" s="618"/>
      <c r="D35" s="619"/>
      <c r="E35" s="332">
        <f>E8+E12+E30</f>
        <v>721410</v>
      </c>
      <c r="F35" s="332">
        <f>F8+F12+F30</f>
        <v>721410</v>
      </c>
    </row>
    <row r="36" ht="12">
      <c r="C36" s="333"/>
    </row>
    <row r="37" ht="12">
      <c r="C37" s="333"/>
    </row>
    <row r="38" spans="1:6" ht="38.25" customHeight="1">
      <c r="A38" s="616" t="s">
        <v>596</v>
      </c>
      <c r="B38" s="616"/>
      <c r="C38" s="616"/>
      <c r="D38" s="616"/>
      <c r="E38" s="616"/>
      <c r="F38" s="616"/>
    </row>
    <row r="39" ht="12">
      <c r="C39" s="333"/>
    </row>
    <row r="40" ht="12">
      <c r="C40" s="333"/>
    </row>
    <row r="41" ht="12">
      <c r="C41" s="333"/>
    </row>
    <row r="42" ht="12">
      <c r="C42" s="333"/>
    </row>
  </sheetData>
  <mergeCells count="11">
    <mergeCell ref="A38:F38"/>
    <mergeCell ref="A35:D35"/>
    <mergeCell ref="A3:F3"/>
    <mergeCell ref="A4:C4"/>
    <mergeCell ref="D4:D5"/>
    <mergeCell ref="E4:E5"/>
    <mergeCell ref="F4:F5"/>
    <mergeCell ref="A13:A29"/>
    <mergeCell ref="B13:B29"/>
    <mergeCell ref="A31:B3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7.25390625" style="0" customWidth="1"/>
    <col min="5" max="5" width="17.125" style="0" customWidth="1"/>
    <col min="6" max="6" width="18.125" style="0" customWidth="1"/>
  </cols>
  <sheetData>
    <row r="1" spans="3:6" ht="15" customHeight="1">
      <c r="C1" s="635" t="s">
        <v>753</v>
      </c>
      <c r="D1" s="636"/>
      <c r="E1" s="636"/>
      <c r="F1" s="637"/>
    </row>
    <row r="2" spans="1:6" ht="22.5" customHeight="1">
      <c r="A2" s="638" t="s">
        <v>597</v>
      </c>
      <c r="B2" s="638"/>
      <c r="C2" s="638"/>
      <c r="D2" s="638"/>
      <c r="E2" s="638"/>
      <c r="F2" s="638"/>
    </row>
    <row r="3" spans="1:6" ht="12.75" customHeight="1">
      <c r="A3" s="639" t="s">
        <v>216</v>
      </c>
      <c r="B3" s="639"/>
      <c r="C3" s="639"/>
      <c r="D3" s="631" t="s">
        <v>545</v>
      </c>
      <c r="E3" s="631" t="s">
        <v>593</v>
      </c>
      <c r="F3" s="631" t="s">
        <v>547</v>
      </c>
    </row>
    <row r="4" spans="1:6" ht="12" customHeight="1">
      <c r="A4" s="1" t="s">
        <v>217</v>
      </c>
      <c r="B4" s="1" t="s">
        <v>218</v>
      </c>
      <c r="C4" s="1" t="s">
        <v>219</v>
      </c>
      <c r="D4" s="631"/>
      <c r="E4" s="631"/>
      <c r="F4" s="631"/>
    </row>
    <row r="5" spans="1:6" ht="11.25" customHeight="1">
      <c r="A5" s="335">
        <v>1</v>
      </c>
      <c r="B5" s="335">
        <v>2</v>
      </c>
      <c r="C5" s="335">
        <v>3</v>
      </c>
      <c r="D5" s="335">
        <v>4</v>
      </c>
      <c r="E5" s="335">
        <v>5</v>
      </c>
      <c r="F5" s="335">
        <v>6</v>
      </c>
    </row>
    <row r="6" spans="1:6" ht="12" customHeight="1">
      <c r="A6" s="393" t="s">
        <v>221</v>
      </c>
      <c r="B6" s="436" t="s">
        <v>315</v>
      </c>
      <c r="C6" s="380">
        <v>2310</v>
      </c>
      <c r="D6" s="388" t="s">
        <v>312</v>
      </c>
      <c r="E6" s="380">
        <v>0</v>
      </c>
      <c r="F6" s="380">
        <f>F8</f>
        <v>1700</v>
      </c>
    </row>
    <row r="7" spans="1:6" ht="11.25" customHeight="1">
      <c r="A7" s="239"/>
      <c r="B7" s="239"/>
      <c r="C7" s="239"/>
      <c r="D7" s="389" t="s">
        <v>310</v>
      </c>
      <c r="E7" s="239"/>
      <c r="F7" s="239"/>
    </row>
    <row r="8" spans="1:6" ht="11.25" customHeight="1">
      <c r="A8" s="239"/>
      <c r="B8" s="239"/>
      <c r="C8" s="239"/>
      <c r="D8" s="389" t="s">
        <v>598</v>
      </c>
      <c r="E8" s="239">
        <v>0</v>
      </c>
      <c r="F8" s="239">
        <v>1700</v>
      </c>
    </row>
    <row r="9" spans="1:6" ht="12" customHeight="1">
      <c r="A9" s="380">
        <v>600</v>
      </c>
      <c r="B9" s="243">
        <v>60014</v>
      </c>
      <c r="C9" s="380">
        <v>2310</v>
      </c>
      <c r="D9" s="380" t="s">
        <v>599</v>
      </c>
      <c r="E9" s="380">
        <f>F10+E12+E13+E14+E15+E16+E17</f>
        <v>234329</v>
      </c>
      <c r="F9" s="380">
        <f>G10+F12+F13+F14+F15+F16+F17</f>
        <v>58880</v>
      </c>
    </row>
    <row r="10" spans="1:6" ht="9.75" customHeight="1">
      <c r="A10" s="239"/>
      <c r="B10" s="239"/>
      <c r="C10" s="239"/>
      <c r="D10" s="389" t="s">
        <v>310</v>
      </c>
      <c r="E10" s="239"/>
      <c r="F10" s="239"/>
    </row>
    <row r="11" spans="1:6" ht="15" customHeight="1" hidden="1">
      <c r="A11" s="239"/>
      <c r="B11" s="239"/>
      <c r="C11" s="239"/>
      <c r="D11" s="389" t="s">
        <v>600</v>
      </c>
      <c r="E11" s="239">
        <v>0</v>
      </c>
      <c r="F11" s="239">
        <v>0</v>
      </c>
    </row>
    <row r="12" spans="1:6" ht="12.75" customHeight="1">
      <c r="A12" s="389"/>
      <c r="B12" s="271"/>
      <c r="C12" s="315">
        <v>2310</v>
      </c>
      <c r="D12" s="271" t="s">
        <v>602</v>
      </c>
      <c r="E12" s="315">
        <v>0</v>
      </c>
      <c r="F12" s="315">
        <v>50000</v>
      </c>
    </row>
    <row r="13" spans="1:6" ht="12.75" customHeight="1">
      <c r="A13" s="389"/>
      <c r="B13" s="271"/>
      <c r="C13" s="315">
        <v>6610</v>
      </c>
      <c r="D13" s="271" t="s">
        <v>604</v>
      </c>
      <c r="E13" s="315">
        <v>95353</v>
      </c>
      <c r="F13" s="315">
        <v>0</v>
      </c>
    </row>
    <row r="14" spans="1:6" ht="13.5" customHeight="1">
      <c r="A14" s="389"/>
      <c r="B14" s="271"/>
      <c r="C14" s="315">
        <v>6619</v>
      </c>
      <c r="D14" s="271" t="s">
        <v>603</v>
      </c>
      <c r="E14" s="315">
        <v>50000</v>
      </c>
      <c r="F14" s="315">
        <v>0</v>
      </c>
    </row>
    <row r="15" spans="1:6" ht="11.25" customHeight="1">
      <c r="A15" s="239"/>
      <c r="B15" s="271"/>
      <c r="C15" s="315">
        <v>6610</v>
      </c>
      <c r="D15" s="271" t="s">
        <v>603</v>
      </c>
      <c r="E15" s="315">
        <v>40000</v>
      </c>
      <c r="F15" s="315">
        <v>0</v>
      </c>
    </row>
    <row r="16" spans="1:6" ht="12" customHeight="1">
      <c r="A16" s="389"/>
      <c r="B16" s="271"/>
      <c r="C16" s="315">
        <v>6610</v>
      </c>
      <c r="D16" s="271" t="s">
        <v>602</v>
      </c>
      <c r="E16" s="315">
        <v>18976</v>
      </c>
      <c r="F16" s="315">
        <v>8880</v>
      </c>
    </row>
    <row r="17" spans="1:6" ht="12" customHeight="1">
      <c r="A17" s="389"/>
      <c r="B17" s="271"/>
      <c r="C17" s="315">
        <v>6619</v>
      </c>
      <c r="D17" s="271" t="s">
        <v>602</v>
      </c>
      <c r="E17" s="315">
        <v>30000</v>
      </c>
      <c r="F17" s="315">
        <v>0</v>
      </c>
    </row>
    <row r="18" spans="1:6" ht="14.25" customHeight="1">
      <c r="A18" s="388">
        <v>750</v>
      </c>
      <c r="B18" s="438">
        <v>75011</v>
      </c>
      <c r="C18" s="435">
        <v>2310</v>
      </c>
      <c r="D18" s="437" t="s">
        <v>691</v>
      </c>
      <c r="E18" s="435">
        <v>0</v>
      </c>
      <c r="F18" s="435">
        <v>0</v>
      </c>
    </row>
    <row r="19" spans="1:6" ht="12.75" customHeight="1">
      <c r="A19" s="389"/>
      <c r="B19" s="271"/>
      <c r="C19" s="315">
        <v>2310</v>
      </c>
      <c r="D19" s="271"/>
      <c r="E19" s="315">
        <v>0</v>
      </c>
      <c r="F19" s="315">
        <v>0</v>
      </c>
    </row>
    <row r="20" spans="1:6" ht="14.25" customHeight="1">
      <c r="A20" s="380">
        <v>750</v>
      </c>
      <c r="B20" s="243">
        <v>75018</v>
      </c>
      <c r="C20" s="380">
        <v>2330</v>
      </c>
      <c r="D20" s="388" t="s">
        <v>311</v>
      </c>
      <c r="E20" s="380">
        <f>E22</f>
        <v>0</v>
      </c>
      <c r="F20" s="380">
        <f>F22</f>
        <v>2720</v>
      </c>
    </row>
    <row r="21" spans="1:6" ht="9.75" customHeight="1">
      <c r="A21" s="239"/>
      <c r="B21" s="239"/>
      <c r="C21" s="239"/>
      <c r="D21" s="389" t="s">
        <v>310</v>
      </c>
      <c r="E21" s="239"/>
      <c r="F21" s="239"/>
    </row>
    <row r="22" spans="1:6" ht="15" customHeight="1">
      <c r="A22" s="239"/>
      <c r="B22" s="239"/>
      <c r="C22" s="239">
        <v>2330</v>
      </c>
      <c r="D22" s="394" t="s">
        <v>601</v>
      </c>
      <c r="E22" s="239">
        <v>0</v>
      </c>
      <c r="F22" s="239">
        <v>2720</v>
      </c>
    </row>
    <row r="23" spans="1:6" ht="15" customHeight="1">
      <c r="A23" s="380">
        <v>750</v>
      </c>
      <c r="B23" s="243">
        <v>75075</v>
      </c>
      <c r="C23" s="380">
        <v>2310</v>
      </c>
      <c r="D23" s="395" t="s">
        <v>643</v>
      </c>
      <c r="E23" s="380">
        <f>E25</f>
        <v>0</v>
      </c>
      <c r="F23" s="380">
        <f>F25</f>
        <v>2000</v>
      </c>
    </row>
    <row r="24" spans="1:6" ht="9.75" customHeight="1">
      <c r="A24" s="239"/>
      <c r="B24" s="239"/>
      <c r="C24" s="239"/>
      <c r="D24" s="394" t="s">
        <v>310</v>
      </c>
      <c r="E24" s="239"/>
      <c r="F24" s="239"/>
    </row>
    <row r="25" spans="1:6" ht="14.25" customHeight="1">
      <c r="A25" s="239"/>
      <c r="B25" s="239"/>
      <c r="C25" s="239">
        <v>2310</v>
      </c>
      <c r="D25" s="271" t="s">
        <v>602</v>
      </c>
      <c r="E25" s="239">
        <v>0</v>
      </c>
      <c r="F25" s="239">
        <v>2000</v>
      </c>
    </row>
    <row r="26" spans="1:6" ht="24" customHeight="1">
      <c r="A26" s="396">
        <v>754</v>
      </c>
      <c r="B26" s="300">
        <v>75411</v>
      </c>
      <c r="C26" s="396">
        <v>2310</v>
      </c>
      <c r="D26" s="319" t="s">
        <v>313</v>
      </c>
      <c r="E26" s="396">
        <f>E29+E32+E31+E28</f>
        <v>24000</v>
      </c>
      <c r="F26" s="396">
        <f>F29+F32+F31+F28</f>
        <v>0</v>
      </c>
    </row>
    <row r="27" spans="1:6" ht="9" customHeight="1">
      <c r="A27" s="239"/>
      <c r="B27" s="239"/>
      <c r="C27" s="239"/>
      <c r="D27" s="389" t="s">
        <v>310</v>
      </c>
      <c r="E27" s="379"/>
      <c r="F27" s="239"/>
    </row>
    <row r="28" spans="1:6" ht="11.25" customHeight="1">
      <c r="A28" s="239"/>
      <c r="B28" s="239"/>
      <c r="C28" s="239">
        <v>2310</v>
      </c>
      <c r="D28" s="389" t="s">
        <v>602</v>
      </c>
      <c r="E28" s="239">
        <v>5500</v>
      </c>
      <c r="F28" s="379">
        <v>0</v>
      </c>
    </row>
    <row r="29" spans="1:6" ht="12" customHeight="1">
      <c r="A29" s="239"/>
      <c r="B29" s="239"/>
      <c r="C29" s="239">
        <v>2310</v>
      </c>
      <c r="D29" s="389" t="s">
        <v>603</v>
      </c>
      <c r="E29" s="239">
        <v>15000</v>
      </c>
      <c r="F29" s="239">
        <v>0</v>
      </c>
    </row>
    <row r="30" spans="1:6" ht="13.5" customHeight="1">
      <c r="A30" s="239"/>
      <c r="B30" s="239"/>
      <c r="C30" s="239">
        <v>2310</v>
      </c>
      <c r="D30" s="389" t="s">
        <v>598</v>
      </c>
      <c r="E30" s="239">
        <v>2500</v>
      </c>
      <c r="F30" s="239"/>
    </row>
    <row r="31" spans="1:6" ht="12" customHeight="1">
      <c r="A31" s="239"/>
      <c r="B31" s="239"/>
      <c r="C31" s="239">
        <v>2310</v>
      </c>
      <c r="D31" s="389" t="s">
        <v>604</v>
      </c>
      <c r="E31" s="239">
        <v>1000</v>
      </c>
      <c r="F31" s="239">
        <v>0</v>
      </c>
    </row>
    <row r="32" spans="1:6" ht="12.75" customHeight="1" hidden="1">
      <c r="A32" s="239"/>
      <c r="B32" s="239"/>
      <c r="C32" s="239">
        <v>2310</v>
      </c>
      <c r="D32" s="389" t="s">
        <v>605</v>
      </c>
      <c r="E32" s="239">
        <v>2500</v>
      </c>
      <c r="F32" s="239">
        <v>0</v>
      </c>
    </row>
    <row r="33" spans="1:6" ht="16.5" customHeight="1" hidden="1">
      <c r="A33" s="380">
        <v>600</v>
      </c>
      <c r="B33" s="380">
        <v>60014</v>
      </c>
      <c r="C33" s="380">
        <v>6610</v>
      </c>
      <c r="D33" s="380" t="s">
        <v>599</v>
      </c>
      <c r="E33" s="380">
        <f>E35+E36+E37+E38</f>
        <v>176435</v>
      </c>
      <c r="F33" s="380">
        <f>F35+F36+F37+F38</f>
        <v>0</v>
      </c>
    </row>
    <row r="34" spans="1:6" ht="9.75" customHeight="1" hidden="1">
      <c r="A34" s="239"/>
      <c r="B34" s="239"/>
      <c r="C34" s="239"/>
      <c r="D34" s="389" t="s">
        <v>310</v>
      </c>
      <c r="E34" s="239"/>
      <c r="F34" s="239"/>
    </row>
    <row r="35" spans="1:6" ht="13.5" customHeight="1" hidden="1">
      <c r="A35" s="389"/>
      <c r="B35" s="389"/>
      <c r="C35" s="239">
        <v>6610</v>
      </c>
      <c r="D35" s="389" t="s">
        <v>602</v>
      </c>
      <c r="E35" s="239">
        <v>20000</v>
      </c>
      <c r="F35" s="239">
        <v>0</v>
      </c>
    </row>
    <row r="36" spans="1:6" ht="13.5" customHeight="1" hidden="1">
      <c r="A36" s="389"/>
      <c r="B36" s="389"/>
      <c r="C36" s="239">
        <v>6619</v>
      </c>
      <c r="D36" s="389" t="s">
        <v>602</v>
      </c>
      <c r="E36" s="239">
        <v>66435</v>
      </c>
      <c r="F36" s="239">
        <v>0</v>
      </c>
    </row>
    <row r="37" spans="1:6" ht="13.5" customHeight="1" hidden="1">
      <c r="A37" s="389"/>
      <c r="B37" s="389"/>
      <c r="C37" s="239">
        <v>6610</v>
      </c>
      <c r="D37" s="389" t="s">
        <v>603</v>
      </c>
      <c r="E37" s="239">
        <v>40000</v>
      </c>
      <c r="F37" s="239">
        <v>0</v>
      </c>
    </row>
    <row r="38" spans="1:6" ht="13.5" customHeight="1" hidden="1">
      <c r="A38" s="389"/>
      <c r="B38" s="389"/>
      <c r="C38" s="239">
        <v>6619</v>
      </c>
      <c r="D38" s="389" t="s">
        <v>603</v>
      </c>
      <c r="E38" s="239">
        <v>50000</v>
      </c>
      <c r="F38" s="239">
        <v>0</v>
      </c>
    </row>
    <row r="39" spans="1:6" ht="15" customHeight="1" hidden="1">
      <c r="A39" s="397">
        <v>600</v>
      </c>
      <c r="B39" s="397">
        <v>60014</v>
      </c>
      <c r="C39" s="364">
        <v>663</v>
      </c>
      <c r="D39" s="364" t="s">
        <v>599</v>
      </c>
      <c r="E39" s="364">
        <f>E41</f>
        <v>0</v>
      </c>
      <c r="F39" s="364">
        <f>F41</f>
        <v>0</v>
      </c>
    </row>
    <row r="40" spans="1:6" ht="12" customHeight="1" hidden="1">
      <c r="A40" s="389"/>
      <c r="B40" s="389"/>
      <c r="C40" s="239"/>
      <c r="D40" s="389" t="s">
        <v>310</v>
      </c>
      <c r="E40" s="239"/>
      <c r="F40" s="239"/>
    </row>
    <row r="41" spans="1:6" ht="15" customHeight="1" hidden="1">
      <c r="A41" s="389"/>
      <c r="B41" s="389"/>
      <c r="C41" s="239"/>
      <c r="D41" s="389" t="s">
        <v>606</v>
      </c>
      <c r="E41" s="239">
        <v>0</v>
      </c>
      <c r="F41" s="239">
        <v>0</v>
      </c>
    </row>
    <row r="42" spans="1:6" ht="15" customHeight="1" hidden="1">
      <c r="A42" s="397">
        <v>851</v>
      </c>
      <c r="B42" s="397">
        <v>85111</v>
      </c>
      <c r="C42" s="364">
        <v>231</v>
      </c>
      <c r="D42" s="397" t="s">
        <v>314</v>
      </c>
      <c r="E42" s="364">
        <f>E44+E45</f>
        <v>124000</v>
      </c>
      <c r="F42" s="364">
        <f>F44</f>
        <v>0</v>
      </c>
    </row>
    <row r="43" spans="1:6" ht="9.75" customHeight="1" hidden="1">
      <c r="A43" s="389"/>
      <c r="B43" s="389"/>
      <c r="C43" s="239"/>
      <c r="D43" s="389" t="s">
        <v>310</v>
      </c>
      <c r="E43" s="239"/>
      <c r="F43" s="239"/>
    </row>
    <row r="44" spans="1:6" ht="15" customHeight="1" hidden="1">
      <c r="A44" s="389"/>
      <c r="B44" s="389"/>
      <c r="C44" s="239"/>
      <c r="D44" s="389" t="s">
        <v>607</v>
      </c>
      <c r="E44" s="239">
        <v>100000</v>
      </c>
      <c r="F44" s="239">
        <v>0</v>
      </c>
    </row>
    <row r="45" spans="1:6" ht="15" customHeight="1" hidden="1">
      <c r="A45" s="389"/>
      <c r="B45" s="389"/>
      <c r="C45" s="239"/>
      <c r="D45" s="389" t="s">
        <v>608</v>
      </c>
      <c r="E45" s="239">
        <v>24000</v>
      </c>
      <c r="F45" s="239">
        <v>0</v>
      </c>
    </row>
    <row r="46" spans="1:6" ht="15" customHeight="1" hidden="1">
      <c r="A46" s="397">
        <v>600</v>
      </c>
      <c r="B46" s="397">
        <v>60014</v>
      </c>
      <c r="C46" s="364">
        <v>6610</v>
      </c>
      <c r="D46" s="364" t="s">
        <v>599</v>
      </c>
      <c r="E46" s="239">
        <f>E48</f>
        <v>0</v>
      </c>
      <c r="F46" s="364">
        <f>F48</f>
        <v>0</v>
      </c>
    </row>
    <row r="47" spans="1:6" ht="11.25" customHeight="1" hidden="1">
      <c r="A47" s="389"/>
      <c r="B47" s="389"/>
      <c r="C47" s="239"/>
      <c r="D47" s="389" t="s">
        <v>310</v>
      </c>
      <c r="E47" s="239"/>
      <c r="F47" s="239"/>
    </row>
    <row r="48" spans="1:6" ht="15" customHeight="1" hidden="1">
      <c r="A48" s="389"/>
      <c r="B48" s="389"/>
      <c r="C48" s="239"/>
      <c r="D48" s="389" t="s">
        <v>607</v>
      </c>
      <c r="E48" s="239">
        <v>0</v>
      </c>
      <c r="F48" s="239">
        <v>0</v>
      </c>
    </row>
    <row r="49" spans="1:6" ht="15.75" customHeight="1" hidden="1">
      <c r="A49" s="364">
        <v>630</v>
      </c>
      <c r="B49" s="364">
        <v>63001</v>
      </c>
      <c r="C49" s="364">
        <v>6620</v>
      </c>
      <c r="D49" s="364" t="s">
        <v>609</v>
      </c>
      <c r="E49" s="364">
        <f>E51</f>
        <v>0</v>
      </c>
      <c r="F49" s="364">
        <v>0</v>
      </c>
    </row>
    <row r="50" spans="1:6" ht="12" customHeight="1" hidden="1">
      <c r="A50" s="239"/>
      <c r="B50" s="239"/>
      <c r="C50" s="239"/>
      <c r="D50" s="389" t="s">
        <v>310</v>
      </c>
      <c r="E50" s="239"/>
      <c r="F50" s="239">
        <v>0</v>
      </c>
    </row>
    <row r="51" spans="1:6" ht="26.25" customHeight="1" hidden="1">
      <c r="A51" s="239"/>
      <c r="B51" s="239"/>
      <c r="C51" s="239"/>
      <c r="D51" s="316" t="s">
        <v>610</v>
      </c>
      <c r="E51" s="239">
        <v>0</v>
      </c>
      <c r="F51" s="239">
        <v>0</v>
      </c>
    </row>
    <row r="52" spans="1:6" ht="17.25" customHeight="1" hidden="1">
      <c r="A52" s="364">
        <v>630</v>
      </c>
      <c r="B52" s="364">
        <v>63001</v>
      </c>
      <c r="C52" s="364">
        <v>6610</v>
      </c>
      <c r="D52" s="364" t="s">
        <v>609</v>
      </c>
      <c r="E52" s="239">
        <v>0</v>
      </c>
      <c r="F52" s="364">
        <f>F54</f>
        <v>0</v>
      </c>
    </row>
    <row r="53" spans="1:6" ht="10.5" customHeight="1" hidden="1">
      <c r="A53" s="239"/>
      <c r="B53" s="239"/>
      <c r="C53" s="239"/>
      <c r="D53" s="389" t="s">
        <v>310</v>
      </c>
      <c r="E53" s="239">
        <v>0</v>
      </c>
      <c r="F53" s="239"/>
    </row>
    <row r="54" spans="1:6" ht="15.75" customHeight="1" hidden="1">
      <c r="A54" s="239"/>
      <c r="B54" s="239"/>
      <c r="C54" s="239"/>
      <c r="D54" s="316" t="s">
        <v>607</v>
      </c>
      <c r="E54" s="239">
        <v>0</v>
      </c>
      <c r="F54" s="239">
        <v>0</v>
      </c>
    </row>
    <row r="55" spans="1:6" ht="15.75" customHeight="1" hidden="1">
      <c r="A55" s="398" t="s">
        <v>221</v>
      </c>
      <c r="B55" s="398" t="s">
        <v>315</v>
      </c>
      <c r="C55" s="364">
        <v>2310</v>
      </c>
      <c r="D55" s="399" t="s">
        <v>312</v>
      </c>
      <c r="E55" s="364">
        <v>0</v>
      </c>
      <c r="F55" s="364">
        <f>F57</f>
        <v>0</v>
      </c>
    </row>
    <row r="56" spans="1:6" ht="11.25" customHeight="1" hidden="1">
      <c r="A56" s="244"/>
      <c r="B56" s="244"/>
      <c r="C56" s="239"/>
      <c r="D56" s="316" t="s">
        <v>310</v>
      </c>
      <c r="E56" s="239">
        <v>0</v>
      </c>
      <c r="F56" s="239"/>
    </row>
    <row r="57" spans="1:6" ht="15.75" customHeight="1" hidden="1">
      <c r="A57" s="244"/>
      <c r="B57" s="244"/>
      <c r="C57" s="239"/>
      <c r="D57" s="316" t="s">
        <v>611</v>
      </c>
      <c r="E57" s="239">
        <v>0</v>
      </c>
      <c r="F57" s="239">
        <v>0</v>
      </c>
    </row>
    <row r="58" spans="1:6" ht="0.75" customHeight="1">
      <c r="A58" s="393" t="s">
        <v>267</v>
      </c>
      <c r="B58" s="393" t="s">
        <v>143</v>
      </c>
      <c r="C58" s="380">
        <v>6610</v>
      </c>
      <c r="D58" s="319" t="s">
        <v>144</v>
      </c>
      <c r="E58" s="380">
        <f>E60</f>
        <v>0</v>
      </c>
      <c r="F58" s="380">
        <f>F60</f>
        <v>0</v>
      </c>
    </row>
    <row r="59" spans="1:6" ht="13.5" customHeight="1" hidden="1">
      <c r="A59" s="244"/>
      <c r="B59" s="244"/>
      <c r="C59" s="239"/>
      <c r="D59" s="316" t="s">
        <v>310</v>
      </c>
      <c r="E59" s="239"/>
      <c r="F59" s="239"/>
    </row>
    <row r="60" spans="1:6" ht="14.25" customHeight="1" hidden="1">
      <c r="A60" s="244"/>
      <c r="B60" s="244"/>
      <c r="C60" s="239">
        <v>6610</v>
      </c>
      <c r="D60" s="316" t="s">
        <v>602</v>
      </c>
      <c r="E60" s="239">
        <v>0</v>
      </c>
      <c r="F60" s="239">
        <v>0</v>
      </c>
    </row>
    <row r="61" spans="1:6" ht="24.75" customHeight="1">
      <c r="A61" s="380">
        <v>801</v>
      </c>
      <c r="B61" s="243">
        <v>80146</v>
      </c>
      <c r="C61" s="380">
        <v>2320</v>
      </c>
      <c r="D61" s="319" t="s">
        <v>185</v>
      </c>
      <c r="E61" s="380">
        <f>E62</f>
        <v>0</v>
      </c>
      <c r="F61" s="380">
        <f>F62</f>
        <v>12000</v>
      </c>
    </row>
    <row r="62" spans="1:6" ht="12" customHeight="1">
      <c r="A62" s="239"/>
      <c r="B62" s="239"/>
      <c r="C62" s="239">
        <v>2320</v>
      </c>
      <c r="D62" s="400" t="s">
        <v>612</v>
      </c>
      <c r="E62" s="239">
        <v>0</v>
      </c>
      <c r="F62" s="239">
        <v>12000</v>
      </c>
    </row>
    <row r="63" spans="1:6" ht="24" customHeight="1" hidden="1">
      <c r="A63" s="380">
        <v>853</v>
      </c>
      <c r="B63" s="243">
        <v>85321</v>
      </c>
      <c r="C63" s="380">
        <v>2320</v>
      </c>
      <c r="D63" s="387" t="s">
        <v>613</v>
      </c>
      <c r="E63" s="380">
        <f>E102</f>
        <v>0</v>
      </c>
      <c r="F63" s="380">
        <f>F102</f>
        <v>0</v>
      </c>
    </row>
    <row r="64" spans="1:6" ht="14.25" customHeight="1">
      <c r="A64" s="380">
        <v>803</v>
      </c>
      <c r="B64" s="243">
        <v>80309</v>
      </c>
      <c r="C64" s="380">
        <v>2328</v>
      </c>
      <c r="D64" s="387" t="s">
        <v>468</v>
      </c>
      <c r="E64" s="380">
        <f>E66+E67</f>
        <v>68167</v>
      </c>
      <c r="F64" s="380">
        <f>F66+F67</f>
        <v>0</v>
      </c>
    </row>
    <row r="65" spans="1:6" ht="9.75" customHeight="1">
      <c r="A65" s="379"/>
      <c r="B65" s="280"/>
      <c r="C65" s="379"/>
      <c r="D65" s="392" t="s">
        <v>310</v>
      </c>
      <c r="E65" s="379"/>
      <c r="F65" s="379"/>
    </row>
    <row r="66" spans="1:6" ht="13.5" customHeight="1">
      <c r="A66" s="379"/>
      <c r="B66" s="280"/>
      <c r="C66" s="379">
        <v>2328</v>
      </c>
      <c r="D66" s="392" t="s">
        <v>614</v>
      </c>
      <c r="E66" s="379">
        <v>51125</v>
      </c>
      <c r="F66" s="379">
        <v>0</v>
      </c>
    </row>
    <row r="67" spans="1:6" ht="11.25" customHeight="1">
      <c r="A67" s="379"/>
      <c r="B67" s="280"/>
      <c r="C67" s="379">
        <v>2329</v>
      </c>
      <c r="D67" s="392" t="s">
        <v>614</v>
      </c>
      <c r="E67" s="379">
        <v>17042</v>
      </c>
      <c r="F67" s="379">
        <v>0</v>
      </c>
    </row>
    <row r="68" spans="1:6" ht="11.25" customHeight="1">
      <c r="A68" s="380">
        <v>851</v>
      </c>
      <c r="B68" s="243">
        <v>85111</v>
      </c>
      <c r="C68" s="380">
        <v>6619</v>
      </c>
      <c r="D68" s="387" t="s">
        <v>314</v>
      </c>
      <c r="E68" s="380">
        <f>E70+E71+E72+E73</f>
        <v>0</v>
      </c>
      <c r="F68" s="380">
        <f>F70+F71+F72+F73</f>
        <v>0</v>
      </c>
    </row>
    <row r="69" spans="1:6" ht="10.5" customHeight="1">
      <c r="A69" s="379"/>
      <c r="B69" s="280"/>
      <c r="C69" s="379"/>
      <c r="D69" s="439" t="s">
        <v>310</v>
      </c>
      <c r="E69" s="379"/>
      <c r="F69" s="379"/>
    </row>
    <row r="70" spans="1:6" ht="11.25" customHeight="1">
      <c r="A70" s="379"/>
      <c r="B70" s="280"/>
      <c r="C70" s="379">
        <v>6619</v>
      </c>
      <c r="D70" s="392" t="s">
        <v>694</v>
      </c>
      <c r="E70" s="379">
        <v>0</v>
      </c>
      <c r="F70" s="379">
        <v>0</v>
      </c>
    </row>
    <row r="71" spans="1:6" ht="11.25" customHeight="1">
      <c r="A71" s="379"/>
      <c r="B71" s="280"/>
      <c r="C71" s="379">
        <v>6619</v>
      </c>
      <c r="D71" s="392" t="s">
        <v>692</v>
      </c>
      <c r="E71" s="379">
        <v>0</v>
      </c>
      <c r="F71" s="379">
        <v>0</v>
      </c>
    </row>
    <row r="72" spans="1:6" ht="11.25" customHeight="1">
      <c r="A72" s="379"/>
      <c r="B72" s="280"/>
      <c r="C72" s="379">
        <v>6619</v>
      </c>
      <c r="D72" s="392" t="s">
        <v>598</v>
      </c>
      <c r="E72" s="379">
        <v>0</v>
      </c>
      <c r="F72" s="379">
        <v>0</v>
      </c>
    </row>
    <row r="73" spans="1:6" ht="11.25" customHeight="1">
      <c r="A73" s="379"/>
      <c r="B73" s="280"/>
      <c r="C73" s="379">
        <v>6619</v>
      </c>
      <c r="D73" s="392" t="s">
        <v>693</v>
      </c>
      <c r="E73" s="379">
        <v>0</v>
      </c>
      <c r="F73" s="379">
        <v>0</v>
      </c>
    </row>
    <row r="74" spans="1:6" ht="23.25" customHeight="1">
      <c r="A74" s="380">
        <v>854</v>
      </c>
      <c r="B74" s="243">
        <v>85415</v>
      </c>
      <c r="C74" s="380">
        <v>2328</v>
      </c>
      <c r="D74" s="387" t="s">
        <v>77</v>
      </c>
      <c r="E74" s="380">
        <f>E75+E76</f>
        <v>315598</v>
      </c>
      <c r="F74" s="380">
        <f>F75+F76</f>
        <v>0</v>
      </c>
    </row>
    <row r="75" spans="1:6" ht="10.5" customHeight="1">
      <c r="A75" s="379"/>
      <c r="B75" s="280"/>
      <c r="C75" s="379">
        <v>2328</v>
      </c>
      <c r="D75" s="392" t="s">
        <v>614</v>
      </c>
      <c r="E75" s="379">
        <v>214607</v>
      </c>
      <c r="F75" s="379">
        <v>0</v>
      </c>
    </row>
    <row r="76" spans="1:6" ht="9.75" customHeight="1">
      <c r="A76" s="379"/>
      <c r="B76" s="280"/>
      <c r="C76" s="379">
        <v>2329</v>
      </c>
      <c r="D76" s="392" t="s">
        <v>614</v>
      </c>
      <c r="E76" s="379">
        <v>100991</v>
      </c>
      <c r="F76" s="379">
        <v>0</v>
      </c>
    </row>
    <row r="77" spans="1:6" ht="23.25" customHeight="1">
      <c r="A77" s="380">
        <v>854</v>
      </c>
      <c r="B77" s="243">
        <v>85415</v>
      </c>
      <c r="C77" s="380"/>
      <c r="D77" s="387" t="s">
        <v>77</v>
      </c>
      <c r="E77" s="380">
        <f>E78+E79</f>
        <v>201040</v>
      </c>
      <c r="F77" s="380">
        <f>F78+F79+F80+F82</f>
        <v>0</v>
      </c>
    </row>
    <row r="78" spans="1:6" ht="11.25" customHeight="1">
      <c r="A78" s="379"/>
      <c r="B78" s="280"/>
      <c r="C78" s="379">
        <v>2338</v>
      </c>
      <c r="D78" s="392" t="s">
        <v>601</v>
      </c>
      <c r="E78" s="379">
        <v>136707</v>
      </c>
      <c r="F78" s="379">
        <v>0</v>
      </c>
    </row>
    <row r="79" spans="1:6" ht="12" customHeight="1">
      <c r="A79" s="379"/>
      <c r="B79" s="280"/>
      <c r="C79" s="379">
        <v>2339</v>
      </c>
      <c r="D79" s="392" t="s">
        <v>601</v>
      </c>
      <c r="E79" s="379">
        <v>64333</v>
      </c>
      <c r="F79" s="379">
        <v>0</v>
      </c>
    </row>
    <row r="80" spans="1:6" ht="12.75" customHeight="1">
      <c r="A80" s="380">
        <v>803</v>
      </c>
      <c r="B80" s="243">
        <v>80309</v>
      </c>
      <c r="C80" s="386"/>
      <c r="D80" s="387" t="s">
        <v>468</v>
      </c>
      <c r="E80" s="380">
        <f>E81+E82</f>
        <v>33280</v>
      </c>
      <c r="F80" s="386">
        <v>0</v>
      </c>
    </row>
    <row r="81" spans="1:6" ht="12" customHeight="1">
      <c r="A81" s="401"/>
      <c r="B81" s="402"/>
      <c r="C81" s="379">
        <v>2338</v>
      </c>
      <c r="D81" s="392" t="s">
        <v>601</v>
      </c>
      <c r="E81" s="379">
        <v>24960</v>
      </c>
      <c r="F81" s="379"/>
    </row>
    <row r="82" spans="1:6" ht="10.5" customHeight="1">
      <c r="A82" s="379"/>
      <c r="B82" s="280"/>
      <c r="C82" s="379">
        <v>2339</v>
      </c>
      <c r="D82" s="392" t="s">
        <v>601</v>
      </c>
      <c r="E82" s="379">
        <v>8320</v>
      </c>
      <c r="F82" s="379">
        <v>0</v>
      </c>
    </row>
    <row r="83" spans="1:6" ht="10.5" customHeight="1">
      <c r="A83" s="380">
        <v>851</v>
      </c>
      <c r="B83" s="243">
        <v>85154</v>
      </c>
      <c r="C83" s="380"/>
      <c r="D83" s="387" t="s">
        <v>642</v>
      </c>
      <c r="E83" s="380">
        <f>E84+E85</f>
        <v>71470</v>
      </c>
      <c r="F83" s="380"/>
    </row>
    <row r="84" spans="1:6" ht="12.75" customHeight="1">
      <c r="A84" s="379"/>
      <c r="B84" s="280"/>
      <c r="C84" s="379">
        <v>2330</v>
      </c>
      <c r="D84" s="392" t="s">
        <v>601</v>
      </c>
      <c r="E84" s="379">
        <v>22820</v>
      </c>
      <c r="F84" s="379"/>
    </row>
    <row r="85" spans="1:6" ht="12.75" customHeight="1">
      <c r="A85" s="379"/>
      <c r="B85" s="280"/>
      <c r="C85" s="379">
        <v>6630</v>
      </c>
      <c r="D85" s="392" t="s">
        <v>601</v>
      </c>
      <c r="E85" s="379">
        <v>48650</v>
      </c>
      <c r="F85" s="379"/>
    </row>
    <row r="86" spans="1:6" ht="23.25" customHeight="1">
      <c r="A86" s="380">
        <v>852</v>
      </c>
      <c r="B86" s="243">
        <v>85201</v>
      </c>
      <c r="C86" s="380">
        <v>2320</v>
      </c>
      <c r="D86" s="387" t="s">
        <v>304</v>
      </c>
      <c r="E86" s="380">
        <f>E87+E93</f>
        <v>373642</v>
      </c>
      <c r="F86" s="380">
        <f>F87+F93</f>
        <v>335788</v>
      </c>
    </row>
    <row r="87" spans="1:6" ht="12.75" customHeight="1">
      <c r="A87" s="448"/>
      <c r="B87" s="449"/>
      <c r="C87" s="448">
        <v>2320</v>
      </c>
      <c r="D87" s="450" t="s">
        <v>615</v>
      </c>
      <c r="E87" s="448">
        <v>0</v>
      </c>
      <c r="F87" s="448">
        <v>335788</v>
      </c>
    </row>
    <row r="88" spans="1:6" ht="12.75" customHeight="1">
      <c r="A88" s="379"/>
      <c r="B88" s="280"/>
      <c r="C88" s="379"/>
      <c r="D88" s="392" t="s">
        <v>310</v>
      </c>
      <c r="E88" s="379"/>
      <c r="F88" s="379"/>
    </row>
    <row r="89" spans="1:6" ht="12.75" customHeight="1">
      <c r="A89" s="379"/>
      <c r="B89" s="280"/>
      <c r="C89" s="379"/>
      <c r="D89" s="392" t="s">
        <v>712</v>
      </c>
      <c r="E89" s="379"/>
      <c r="F89" s="379">
        <v>56016</v>
      </c>
    </row>
    <row r="90" spans="1:6" ht="12.75" customHeight="1">
      <c r="A90" s="379"/>
      <c r="B90" s="280"/>
      <c r="C90" s="379"/>
      <c r="D90" s="392" t="s">
        <v>713</v>
      </c>
      <c r="E90" s="379"/>
      <c r="F90" s="379">
        <v>88200</v>
      </c>
    </row>
    <row r="91" spans="1:6" ht="12.75" customHeight="1">
      <c r="A91" s="379"/>
      <c r="B91" s="280"/>
      <c r="C91" s="379"/>
      <c r="D91" s="392" t="s">
        <v>714</v>
      </c>
      <c r="E91" s="379"/>
      <c r="F91" s="379">
        <v>31944</v>
      </c>
    </row>
    <row r="92" spans="1:6" ht="13.5" customHeight="1">
      <c r="A92" s="379"/>
      <c r="B92" s="280"/>
      <c r="C92" s="379"/>
      <c r="D92" s="392" t="s">
        <v>715</v>
      </c>
      <c r="E92" s="379"/>
      <c r="F92" s="379">
        <v>157132</v>
      </c>
    </row>
    <row r="93" spans="1:6" ht="13.5" customHeight="1">
      <c r="A93" s="448"/>
      <c r="B93" s="449"/>
      <c r="C93" s="448">
        <v>2320</v>
      </c>
      <c r="D93" s="450" t="s">
        <v>616</v>
      </c>
      <c r="E93" s="448">
        <f>E95+E96+E97+E98+E99+E100</f>
        <v>373642</v>
      </c>
      <c r="F93" s="448">
        <f>F95+F96+F97+F98+F99+F100</f>
        <v>0</v>
      </c>
    </row>
    <row r="94" spans="1:6" ht="10.5" customHeight="1">
      <c r="A94" s="379"/>
      <c r="B94" s="280"/>
      <c r="C94" s="379"/>
      <c r="D94" s="392" t="s">
        <v>310</v>
      </c>
      <c r="E94" s="379"/>
      <c r="F94" s="379"/>
    </row>
    <row r="95" spans="1:6" ht="11.25" customHeight="1">
      <c r="A95" s="379"/>
      <c r="B95" s="280"/>
      <c r="C95" s="379"/>
      <c r="D95" s="392" t="s">
        <v>712</v>
      </c>
      <c r="E95" s="379">
        <v>59783</v>
      </c>
      <c r="F95" s="379"/>
    </row>
    <row r="96" spans="1:6" ht="12.75" customHeight="1">
      <c r="A96" s="379"/>
      <c r="B96" s="280"/>
      <c r="C96" s="379"/>
      <c r="D96" s="392" t="s">
        <v>715</v>
      </c>
      <c r="E96" s="379">
        <v>179348</v>
      </c>
      <c r="F96" s="379"/>
    </row>
    <row r="97" spans="1:6" ht="10.5" customHeight="1">
      <c r="A97" s="379"/>
      <c r="B97" s="280"/>
      <c r="C97" s="379"/>
      <c r="D97" s="392" t="s">
        <v>716</v>
      </c>
      <c r="E97" s="379">
        <v>29891</v>
      </c>
      <c r="F97" s="379"/>
    </row>
    <row r="98" spans="1:6" ht="10.5" customHeight="1">
      <c r="A98" s="379"/>
      <c r="B98" s="280"/>
      <c r="C98" s="379"/>
      <c r="D98" s="392" t="s">
        <v>717</v>
      </c>
      <c r="E98" s="379">
        <v>59783</v>
      </c>
      <c r="F98" s="379"/>
    </row>
    <row r="99" spans="1:6" ht="10.5" customHeight="1">
      <c r="A99" s="379"/>
      <c r="B99" s="280"/>
      <c r="C99" s="379"/>
      <c r="D99" s="392" t="s">
        <v>718</v>
      </c>
      <c r="E99" s="379">
        <v>14946</v>
      </c>
      <c r="F99" s="379"/>
    </row>
    <row r="100" spans="1:6" ht="10.5" customHeight="1">
      <c r="A100" s="379"/>
      <c r="B100" s="280"/>
      <c r="C100" s="379"/>
      <c r="D100" s="392" t="s">
        <v>719</v>
      </c>
      <c r="E100" s="379">
        <v>29891</v>
      </c>
      <c r="F100" s="379"/>
    </row>
    <row r="101" spans="1:6" ht="14.25" customHeight="1">
      <c r="A101" s="380">
        <v>852</v>
      </c>
      <c r="B101" s="243">
        <v>85204</v>
      </c>
      <c r="C101" s="380"/>
      <c r="D101" s="403" t="s">
        <v>96</v>
      </c>
      <c r="E101" s="380">
        <f>E103+E104+E105</f>
        <v>22139</v>
      </c>
      <c r="F101" s="380">
        <f>F103+F104+F105</f>
        <v>19511</v>
      </c>
    </row>
    <row r="102" spans="1:6" ht="9.75" customHeight="1">
      <c r="A102" s="239"/>
      <c r="B102" s="239"/>
      <c r="C102" s="239"/>
      <c r="D102" s="336" t="s">
        <v>310</v>
      </c>
      <c r="E102" s="239"/>
      <c r="F102" s="239">
        <v>0</v>
      </c>
    </row>
    <row r="103" spans="1:6" ht="11.25" customHeight="1">
      <c r="A103" s="267"/>
      <c r="B103" s="267"/>
      <c r="C103" s="239">
        <v>2310</v>
      </c>
      <c r="D103" s="266" t="s">
        <v>617</v>
      </c>
      <c r="E103" s="239">
        <v>0</v>
      </c>
      <c r="F103" s="239">
        <v>11730</v>
      </c>
    </row>
    <row r="104" spans="1:6" ht="10.5" customHeight="1">
      <c r="A104" s="267"/>
      <c r="B104" s="267"/>
      <c r="C104" s="239">
        <v>2320</v>
      </c>
      <c r="D104" s="390" t="s">
        <v>618</v>
      </c>
      <c r="E104" s="239">
        <v>22139</v>
      </c>
      <c r="F104" s="239">
        <v>0</v>
      </c>
    </row>
    <row r="105" spans="1:6" ht="11.25" customHeight="1">
      <c r="A105" s="267"/>
      <c r="B105" s="267"/>
      <c r="C105" s="239">
        <v>2320</v>
      </c>
      <c r="D105" s="390" t="s">
        <v>619</v>
      </c>
      <c r="E105" s="239">
        <v>0</v>
      </c>
      <c r="F105" s="239">
        <v>7781</v>
      </c>
    </row>
    <row r="106" spans="1:6" ht="0.75" customHeight="1" hidden="1">
      <c r="A106" s="277">
        <v>853</v>
      </c>
      <c r="B106" s="277">
        <v>85311</v>
      </c>
      <c r="C106" s="380">
        <v>2310</v>
      </c>
      <c r="D106" s="391" t="s">
        <v>620</v>
      </c>
      <c r="E106" s="380">
        <f>E108</f>
        <v>0</v>
      </c>
      <c r="F106" s="380">
        <f>F108</f>
        <v>0</v>
      </c>
    </row>
    <row r="107" spans="1:6" ht="12.75" customHeight="1" hidden="1">
      <c r="A107" s="267"/>
      <c r="B107" s="267"/>
      <c r="C107" s="239"/>
      <c r="D107" s="390" t="s">
        <v>310</v>
      </c>
      <c r="E107" s="239"/>
      <c r="F107" s="239"/>
    </row>
    <row r="108" spans="1:6" ht="17.25" customHeight="1" hidden="1">
      <c r="A108" s="267"/>
      <c r="B108" s="267"/>
      <c r="C108" s="239"/>
      <c r="D108" s="390" t="s">
        <v>602</v>
      </c>
      <c r="E108" s="239">
        <v>0</v>
      </c>
      <c r="F108" s="239">
        <v>0</v>
      </c>
    </row>
    <row r="109" spans="1:6" ht="14.25" customHeight="1">
      <c r="A109" s="277">
        <v>854</v>
      </c>
      <c r="B109" s="277">
        <v>85417</v>
      </c>
      <c r="C109" s="380">
        <v>2310</v>
      </c>
      <c r="D109" s="391" t="s">
        <v>621</v>
      </c>
      <c r="E109" s="380">
        <f>E110</f>
        <v>0</v>
      </c>
      <c r="F109" s="380">
        <f>F110</f>
        <v>1500</v>
      </c>
    </row>
    <row r="110" spans="1:6" ht="11.25" customHeight="1">
      <c r="A110" s="267"/>
      <c r="B110" s="267"/>
      <c r="C110" s="239">
        <v>2310</v>
      </c>
      <c r="D110" s="390" t="s">
        <v>605</v>
      </c>
      <c r="E110" s="239">
        <v>0</v>
      </c>
      <c r="F110" s="239">
        <v>1500</v>
      </c>
    </row>
    <row r="111" spans="1:6" ht="14.25" customHeight="1" hidden="1">
      <c r="A111" s="277">
        <v>750</v>
      </c>
      <c r="B111" s="277">
        <v>75011</v>
      </c>
      <c r="C111" s="380">
        <v>2310</v>
      </c>
      <c r="D111" s="277" t="s">
        <v>269</v>
      </c>
      <c r="E111" s="380">
        <v>0</v>
      </c>
      <c r="F111" s="380">
        <f>F113+F114+F115</f>
        <v>0</v>
      </c>
    </row>
    <row r="112" spans="1:6" ht="12" customHeight="1" hidden="1">
      <c r="A112" s="267"/>
      <c r="B112" s="267"/>
      <c r="C112" s="239"/>
      <c r="D112" s="267" t="s">
        <v>310</v>
      </c>
      <c r="E112" s="239"/>
      <c r="F112" s="239"/>
    </row>
    <row r="113" spans="1:6" ht="12.75" customHeight="1" hidden="1">
      <c r="A113" s="267"/>
      <c r="B113" s="267"/>
      <c r="C113" s="239">
        <v>2310</v>
      </c>
      <c r="D113" s="272" t="s">
        <v>622</v>
      </c>
      <c r="E113" s="239">
        <v>0</v>
      </c>
      <c r="F113" s="239">
        <v>0</v>
      </c>
    </row>
    <row r="114" spans="1:6" ht="14.25" customHeight="1" hidden="1">
      <c r="A114" s="267"/>
      <c r="B114" s="267"/>
      <c r="C114" s="239">
        <v>2310</v>
      </c>
      <c r="D114" s="272" t="s">
        <v>623</v>
      </c>
      <c r="E114" s="239">
        <v>0</v>
      </c>
      <c r="F114" s="239">
        <v>0</v>
      </c>
    </row>
    <row r="115" spans="1:6" ht="12" customHeight="1" hidden="1">
      <c r="A115" s="267"/>
      <c r="B115" s="267"/>
      <c r="C115" s="239"/>
      <c r="D115" s="390" t="s">
        <v>624</v>
      </c>
      <c r="E115" s="239">
        <v>0</v>
      </c>
      <c r="F115" s="239">
        <v>0</v>
      </c>
    </row>
    <row r="116" spans="1:6" ht="15" customHeight="1" hidden="1">
      <c r="A116" s="261">
        <v>750</v>
      </c>
      <c r="B116" s="261">
        <v>75018</v>
      </c>
      <c r="C116" s="364">
        <v>2330</v>
      </c>
      <c r="D116" s="404" t="s">
        <v>311</v>
      </c>
      <c r="E116" s="364">
        <v>0</v>
      </c>
      <c r="F116" s="364">
        <f>F118</f>
        <v>0</v>
      </c>
    </row>
    <row r="117" spans="1:6" ht="10.5" customHeight="1" hidden="1">
      <c r="A117" s="267"/>
      <c r="B117" s="267"/>
      <c r="C117" s="239"/>
      <c r="D117" s="390" t="s">
        <v>310</v>
      </c>
      <c r="E117" s="239"/>
      <c r="F117" s="239"/>
    </row>
    <row r="118" spans="1:6" ht="24.75" customHeight="1" hidden="1">
      <c r="A118" s="267"/>
      <c r="B118" s="267"/>
      <c r="C118" s="239"/>
      <c r="D118" s="390" t="s">
        <v>625</v>
      </c>
      <c r="E118" s="239">
        <v>0</v>
      </c>
      <c r="F118" s="239">
        <v>0</v>
      </c>
    </row>
    <row r="119" spans="1:6" ht="22.5" customHeight="1">
      <c r="A119" s="277">
        <v>921</v>
      </c>
      <c r="B119" s="277">
        <v>92116</v>
      </c>
      <c r="C119" s="380">
        <v>2310</v>
      </c>
      <c r="D119" s="391" t="s">
        <v>626</v>
      </c>
      <c r="E119" s="380">
        <f>E120</f>
        <v>0</v>
      </c>
      <c r="F119" s="380">
        <f>F120</f>
        <v>33000</v>
      </c>
    </row>
    <row r="120" spans="1:6" ht="12.75" customHeight="1">
      <c r="A120" s="267"/>
      <c r="B120" s="267"/>
      <c r="C120" s="239">
        <v>2310</v>
      </c>
      <c r="D120" s="390" t="s">
        <v>627</v>
      </c>
      <c r="E120" s="239">
        <v>0</v>
      </c>
      <c r="F120" s="239">
        <v>33000</v>
      </c>
    </row>
    <row r="121" spans="1:6" ht="15" customHeight="1" hidden="1">
      <c r="A121" s="261">
        <v>921</v>
      </c>
      <c r="B121" s="261">
        <v>92195</v>
      </c>
      <c r="C121" s="364">
        <v>2310</v>
      </c>
      <c r="D121" s="404" t="s">
        <v>312</v>
      </c>
      <c r="E121" s="364">
        <f>E123</f>
        <v>0</v>
      </c>
      <c r="F121" s="364">
        <f>F123</f>
        <v>0</v>
      </c>
    </row>
    <row r="122" spans="1:6" ht="10.5" customHeight="1" hidden="1">
      <c r="A122" s="267"/>
      <c r="B122" s="267"/>
      <c r="C122" s="239"/>
      <c r="D122" s="390" t="s">
        <v>310</v>
      </c>
      <c r="E122" s="239"/>
      <c r="F122" s="239"/>
    </row>
    <row r="123" spans="1:6" ht="15" customHeight="1" hidden="1">
      <c r="A123" s="267"/>
      <c r="B123" s="267"/>
      <c r="C123" s="239"/>
      <c r="D123" s="390" t="s">
        <v>607</v>
      </c>
      <c r="E123" s="239">
        <v>0</v>
      </c>
      <c r="F123" s="239">
        <v>0</v>
      </c>
    </row>
    <row r="124" spans="1:7" ht="17.25" customHeight="1">
      <c r="A124" s="277"/>
      <c r="B124" s="277"/>
      <c r="C124" s="380"/>
      <c r="D124" s="391" t="s">
        <v>628</v>
      </c>
      <c r="E124" s="380">
        <f>E6+E9+E18+E20+E23+E26+E61+E64+E68+E74+E77+E80+E83+E86+E101+E109+E119</f>
        <v>1343665</v>
      </c>
      <c r="F124" s="380">
        <f>F6+F9+F18+F20+F23+F26+F61+F64+F74+F77+F80+F83+F86+F101+F109+F119</f>
        <v>467099</v>
      </c>
      <c r="G124" s="14"/>
    </row>
    <row r="125" spans="1:6" ht="10.5" customHeight="1" hidden="1">
      <c r="A125" s="233"/>
      <c r="B125" s="233"/>
      <c r="C125" s="233"/>
      <c r="D125" s="233"/>
      <c r="E125" s="233"/>
      <c r="F125" s="233"/>
    </row>
    <row r="126" spans="1:6" ht="48" customHeight="1">
      <c r="A126" s="640" t="s">
        <v>700</v>
      </c>
      <c r="B126" s="641"/>
      <c r="C126" s="641"/>
      <c r="D126" s="641"/>
      <c r="E126" s="641"/>
      <c r="F126" s="641"/>
    </row>
    <row r="127" spans="1:6" ht="13.5" customHeight="1">
      <c r="A127" s="233"/>
      <c r="B127" s="233"/>
      <c r="C127" s="233"/>
      <c r="D127" s="233"/>
      <c r="E127" s="233"/>
      <c r="F127" s="233"/>
    </row>
    <row r="128" spans="1:6" ht="13.5" customHeight="1">
      <c r="A128" s="616" t="s">
        <v>596</v>
      </c>
      <c r="B128" s="616"/>
      <c r="C128" s="616"/>
      <c r="D128" s="616"/>
      <c r="E128" s="616"/>
      <c r="F128" s="616"/>
    </row>
    <row r="129" spans="1:6" ht="14.25" customHeight="1">
      <c r="A129" s="15"/>
      <c r="B129" s="15"/>
      <c r="C129" s="15"/>
      <c r="D129" s="15"/>
      <c r="E129" s="15"/>
      <c r="F129" s="15"/>
    </row>
    <row r="130" spans="1:6" ht="11.25" customHeight="1">
      <c r="A130" s="15"/>
      <c r="B130" s="15"/>
      <c r="C130" s="15"/>
      <c r="D130" s="15"/>
      <c r="E130" s="15"/>
      <c r="F130" s="15"/>
    </row>
    <row r="131" spans="1:6" ht="12.75" customHeight="1">
      <c r="A131" s="15"/>
      <c r="B131" s="15"/>
      <c r="C131" s="15"/>
      <c r="D131" s="15"/>
      <c r="E131" s="15"/>
      <c r="F131" s="15"/>
    </row>
    <row r="132" spans="1:6" ht="13.5" customHeight="1">
      <c r="A132" s="15"/>
      <c r="B132" s="15"/>
      <c r="C132" s="15"/>
      <c r="D132" s="15"/>
      <c r="E132" s="15"/>
      <c r="F132" s="15"/>
    </row>
    <row r="133" spans="1:6" ht="12.75" customHeight="1">
      <c r="A133" s="15"/>
      <c r="B133" s="15"/>
      <c r="C133" s="15"/>
      <c r="D133" s="15"/>
      <c r="E133" s="15"/>
      <c r="F133" s="15"/>
    </row>
    <row r="134" spans="1:6" ht="36" customHeight="1">
      <c r="A134" s="531"/>
      <c r="B134" s="531"/>
      <c r="C134" s="531"/>
      <c r="D134" s="531"/>
      <c r="E134" s="531"/>
      <c r="F134" s="531"/>
    </row>
    <row r="135" spans="1:6" ht="15.75" customHeight="1">
      <c r="A135" s="642"/>
      <c r="B135" s="642"/>
      <c r="C135" s="642"/>
      <c r="D135" s="642"/>
      <c r="E135" s="642"/>
      <c r="F135" s="642"/>
    </row>
    <row r="136" spans="1:6" ht="15" customHeight="1">
      <c r="A136" s="632"/>
      <c r="B136" s="633"/>
      <c r="C136" s="633"/>
      <c r="D136" s="633"/>
      <c r="E136" s="633"/>
      <c r="F136" s="633"/>
    </row>
    <row r="137" spans="1:6" ht="14.25" customHeight="1">
      <c r="A137" s="15"/>
      <c r="B137" s="15"/>
      <c r="C137" s="15"/>
      <c r="D137" s="15"/>
      <c r="E137" s="15"/>
      <c r="F137" s="15"/>
    </row>
    <row r="138" spans="1:6" ht="14.25" customHeight="1">
      <c r="A138" s="15"/>
      <c r="B138" s="15"/>
      <c r="C138" s="15"/>
      <c r="D138" s="15"/>
      <c r="E138" s="15"/>
      <c r="F138" s="15"/>
    </row>
    <row r="139" spans="1:6" ht="14.25" customHeight="1">
      <c r="A139" s="633"/>
      <c r="B139" s="633"/>
      <c r="C139" s="633"/>
      <c r="D139" s="633"/>
      <c r="E139" s="633"/>
      <c r="F139" s="633"/>
    </row>
    <row r="140" spans="1:6" ht="15" customHeight="1">
      <c r="A140" s="16"/>
      <c r="B140" s="15"/>
      <c r="C140" s="15"/>
      <c r="D140" s="15"/>
      <c r="E140" s="15"/>
      <c r="F140" s="15"/>
    </row>
    <row r="141" spans="1:6" ht="13.5" customHeight="1">
      <c r="A141" s="15"/>
      <c r="B141" s="15"/>
      <c r="C141" s="15"/>
      <c r="D141" s="15"/>
      <c r="E141" s="15"/>
      <c r="F141" s="15"/>
    </row>
    <row r="142" spans="1:6" ht="15.75" customHeight="1">
      <c r="A142" s="15"/>
      <c r="B142" s="15"/>
      <c r="C142" s="15"/>
      <c r="D142" s="15"/>
      <c r="E142" s="15"/>
      <c r="F142" s="15"/>
    </row>
    <row r="143" spans="1:6" ht="15.75" customHeight="1">
      <c r="A143" s="15"/>
      <c r="B143" s="15"/>
      <c r="C143" s="15"/>
      <c r="D143" s="15"/>
      <c r="E143" s="15"/>
      <c r="F143" s="15"/>
    </row>
    <row r="144" spans="1:6" ht="15" customHeight="1">
      <c r="A144" s="15"/>
      <c r="B144" s="15"/>
      <c r="C144" s="15"/>
      <c r="D144" s="15"/>
      <c r="E144" s="15"/>
      <c r="F144" s="15"/>
    </row>
    <row r="145" spans="1:6" ht="24.75" customHeight="1">
      <c r="A145" s="531"/>
      <c r="B145" s="531"/>
      <c r="C145" s="531"/>
      <c r="D145" s="531"/>
      <c r="E145" s="531"/>
      <c r="F145" s="531"/>
    </row>
    <row r="146" spans="1:6" ht="36.75" customHeight="1">
      <c r="A146" s="531"/>
      <c r="B146" s="531"/>
      <c r="C146" s="531"/>
      <c r="D146" s="531"/>
      <c r="E146" s="531"/>
      <c r="F146" s="531"/>
    </row>
    <row r="147" spans="1:6" ht="18" customHeight="1" hidden="1">
      <c r="A147" s="15"/>
      <c r="B147" s="15"/>
      <c r="C147" s="15"/>
      <c r="D147" s="15"/>
      <c r="E147" s="15"/>
      <c r="F147" s="15"/>
    </row>
    <row r="148" spans="1:6" ht="15.75" customHeight="1" hidden="1">
      <c r="A148" s="15"/>
      <c r="B148" s="15"/>
      <c r="C148" s="15"/>
      <c r="D148" s="15"/>
      <c r="E148" s="15"/>
      <c r="F148" s="15"/>
    </row>
    <row r="149" spans="1:6" ht="13.5" customHeight="1">
      <c r="A149" s="15"/>
      <c r="B149" s="15"/>
      <c r="C149" s="15"/>
      <c r="D149" s="15"/>
      <c r="E149" s="15"/>
      <c r="F149" s="15"/>
    </row>
    <row r="150" spans="1:6" ht="36" customHeight="1">
      <c r="A150" s="531"/>
      <c r="B150" s="531"/>
      <c r="C150" s="531"/>
      <c r="D150" s="531"/>
      <c r="E150" s="531"/>
      <c r="F150" s="531"/>
    </row>
    <row r="151" spans="1:6" ht="26.25" customHeight="1">
      <c r="A151" s="634"/>
      <c r="B151" s="634"/>
      <c r="C151" s="634"/>
      <c r="D151" s="634"/>
      <c r="E151" s="634"/>
      <c r="F151" s="634"/>
    </row>
    <row r="152" spans="1:6" ht="26.25" customHeight="1">
      <c r="A152" s="531"/>
      <c r="B152" s="531"/>
      <c r="C152" s="531"/>
      <c r="D152" s="531"/>
      <c r="E152" s="531"/>
      <c r="F152" s="531"/>
    </row>
    <row r="153" spans="1:6" ht="39" customHeight="1">
      <c r="A153" s="531"/>
      <c r="B153" s="531"/>
      <c r="C153" s="531"/>
      <c r="D153" s="531"/>
      <c r="E153" s="531"/>
      <c r="F153" s="531"/>
    </row>
    <row r="154" spans="1:6" ht="15" customHeight="1">
      <c r="A154" s="531"/>
      <c r="B154" s="531"/>
      <c r="C154" s="531"/>
      <c r="D154" s="531"/>
      <c r="E154" s="531"/>
      <c r="F154" s="531"/>
    </row>
    <row r="155" spans="1:6" ht="15" customHeight="1">
      <c r="A155" s="16"/>
      <c r="B155" s="15"/>
      <c r="C155" s="15"/>
      <c r="D155" s="15"/>
      <c r="E155" s="15"/>
      <c r="F155" s="15"/>
    </row>
    <row r="156" spans="1:6" ht="15" customHeight="1">
      <c r="A156" s="531"/>
      <c r="B156" s="531"/>
      <c r="C156" s="531"/>
      <c r="D156" s="531"/>
      <c r="E156" s="531"/>
      <c r="F156" s="531"/>
    </row>
    <row r="157" spans="1:6" ht="37.5" customHeight="1">
      <c r="A157" s="531"/>
      <c r="B157" s="531"/>
      <c r="C157" s="531"/>
      <c r="D157" s="531"/>
      <c r="E157" s="531"/>
      <c r="F157" s="531"/>
    </row>
    <row r="158" spans="1:6" ht="24" customHeight="1">
      <c r="A158" s="531"/>
      <c r="B158" s="531"/>
      <c r="C158" s="531"/>
      <c r="D158" s="531"/>
      <c r="E158" s="531"/>
      <c r="F158" s="531"/>
    </row>
    <row r="159" spans="1:6" ht="0.75" customHeight="1" hidden="1">
      <c r="A159" s="531"/>
      <c r="B159" s="531"/>
      <c r="C159" s="531"/>
      <c r="D159" s="531"/>
      <c r="E159" s="531"/>
      <c r="F159" s="531"/>
    </row>
    <row r="160" spans="1:6" ht="12.75">
      <c r="A160" s="632"/>
      <c r="B160" s="633"/>
      <c r="C160" s="633"/>
      <c r="D160" s="633"/>
      <c r="E160" s="633"/>
      <c r="F160" s="633"/>
    </row>
    <row r="161" spans="1:6" ht="12.75">
      <c r="A161" s="15"/>
      <c r="B161" s="15"/>
      <c r="C161" s="15"/>
      <c r="D161" s="15"/>
      <c r="E161" s="15"/>
      <c r="F161" s="15"/>
    </row>
    <row r="162" spans="1:6" ht="12.75">
      <c r="A162" s="15"/>
      <c r="B162" s="15"/>
      <c r="C162" s="15"/>
      <c r="D162" s="15"/>
      <c r="E162" s="15"/>
      <c r="F162" s="15"/>
    </row>
    <row r="163" spans="1:6" ht="12.75" hidden="1">
      <c r="A163" s="15"/>
      <c r="B163" s="15"/>
      <c r="C163" s="15"/>
      <c r="D163" s="15"/>
      <c r="E163" s="15"/>
      <c r="F163" s="15"/>
    </row>
    <row r="164" spans="1:6" ht="12.75" hidden="1">
      <c r="A164" s="15"/>
      <c r="B164" s="15"/>
      <c r="C164" s="15"/>
      <c r="D164" s="15"/>
      <c r="E164" s="15"/>
      <c r="F164" s="15"/>
    </row>
    <row r="165" spans="1:6" ht="12.75">
      <c r="A165" s="16"/>
      <c r="B165" s="15"/>
      <c r="C165" s="15"/>
      <c r="D165" s="15"/>
      <c r="E165" s="15"/>
      <c r="F165" s="15"/>
    </row>
    <row r="166" spans="1:6" ht="12.75">
      <c r="A166" s="15"/>
      <c r="B166" s="15"/>
      <c r="C166" s="15"/>
      <c r="D166" s="15"/>
      <c r="E166" s="15"/>
      <c r="F166" s="15"/>
    </row>
    <row r="167" spans="1:6" ht="12.75">
      <c r="A167" s="15"/>
      <c r="B167" s="15"/>
      <c r="C167" s="15"/>
      <c r="D167" s="15"/>
      <c r="E167" s="15"/>
      <c r="F167" s="15"/>
    </row>
    <row r="168" spans="1:6" ht="12.75">
      <c r="A168" s="15"/>
      <c r="B168" s="15"/>
      <c r="C168" s="15"/>
      <c r="D168" s="15"/>
      <c r="E168" s="15"/>
      <c r="F168" s="15"/>
    </row>
    <row r="169" spans="1:6" ht="12.75">
      <c r="A169" s="16"/>
      <c r="B169" s="15"/>
      <c r="C169" s="15"/>
      <c r="D169" s="15"/>
      <c r="E169" s="15"/>
      <c r="F169" s="15"/>
    </row>
    <row r="170" spans="1:6" ht="12.75">
      <c r="A170" s="15"/>
      <c r="B170" s="15"/>
      <c r="C170" s="15"/>
      <c r="D170" s="15"/>
      <c r="E170" s="15"/>
      <c r="F170" s="15"/>
    </row>
    <row r="171" spans="1:6" ht="12.75">
      <c r="A171" s="15"/>
      <c r="B171" s="15"/>
      <c r="C171" s="15"/>
      <c r="D171" s="15"/>
      <c r="E171" s="15"/>
      <c r="F171" s="15"/>
    </row>
    <row r="172" spans="1:6" ht="12.75">
      <c r="A172" s="16"/>
      <c r="B172" s="15"/>
      <c r="C172" s="15"/>
      <c r="D172" s="15"/>
      <c r="E172" s="15"/>
      <c r="F172" s="15"/>
    </row>
    <row r="173" spans="1:6" ht="12.75">
      <c r="A173" s="15"/>
      <c r="B173" s="15"/>
      <c r="C173" s="15"/>
      <c r="D173" s="15"/>
      <c r="E173" s="15"/>
      <c r="F173" s="15"/>
    </row>
    <row r="174" spans="1:6" ht="12.75">
      <c r="A174" s="15"/>
      <c r="B174" s="15"/>
      <c r="C174" s="15"/>
      <c r="D174" s="15"/>
      <c r="E174" s="15"/>
      <c r="F174" s="15"/>
    </row>
    <row r="175" spans="1:6" ht="12.75">
      <c r="A175" s="16"/>
      <c r="B175" s="15"/>
      <c r="C175" s="15"/>
      <c r="D175" s="15"/>
      <c r="E175" s="15"/>
      <c r="F175" s="15"/>
    </row>
    <row r="176" spans="1:6" ht="13.5" customHeight="1">
      <c r="A176" s="15"/>
      <c r="B176" s="15"/>
      <c r="C176" s="15"/>
      <c r="D176" s="15"/>
      <c r="E176" s="15"/>
      <c r="F176" s="15"/>
    </row>
    <row r="177" spans="1:6" ht="12.75">
      <c r="A177" s="15"/>
      <c r="B177" s="15"/>
      <c r="C177" s="15"/>
      <c r="D177" s="15"/>
      <c r="E177" s="15"/>
      <c r="F177" s="15"/>
    </row>
    <row r="178" spans="4:9" ht="15.75" customHeight="1">
      <c r="D178" s="630"/>
      <c r="E178" s="630"/>
      <c r="F178" s="630"/>
      <c r="G178" s="630"/>
      <c r="H178" s="630"/>
      <c r="I178" s="630"/>
    </row>
  </sheetData>
  <mergeCells count="25">
    <mergeCell ref="A139:F139"/>
    <mergeCell ref="A135:F135"/>
    <mergeCell ref="A159:F159"/>
    <mergeCell ref="A157:F157"/>
    <mergeCell ref="A153:F153"/>
    <mergeCell ref="A154:F154"/>
    <mergeCell ref="A156:F156"/>
    <mergeCell ref="C1:F1"/>
    <mergeCell ref="A2:F2"/>
    <mergeCell ref="A3:C3"/>
    <mergeCell ref="A126:F126"/>
    <mergeCell ref="A160:F160"/>
    <mergeCell ref="A151:F151"/>
    <mergeCell ref="A152:F152"/>
    <mergeCell ref="A158:F158"/>
    <mergeCell ref="A128:F128"/>
    <mergeCell ref="D178:I178"/>
    <mergeCell ref="A150:F150"/>
    <mergeCell ref="D3:D4"/>
    <mergeCell ref="E3:E4"/>
    <mergeCell ref="F3:F4"/>
    <mergeCell ref="A136:F136"/>
    <mergeCell ref="A146:F146"/>
    <mergeCell ref="A145:F145"/>
    <mergeCell ref="A134:F134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C2" sqref="C2: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643" t="s">
        <v>756</v>
      </c>
      <c r="D2" s="643"/>
      <c r="E2" s="643"/>
      <c r="F2" s="643"/>
      <c r="G2" s="17"/>
      <c r="H2" s="17"/>
    </row>
    <row r="3" spans="1:11" ht="15.75">
      <c r="A3" s="645" t="s">
        <v>316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</row>
    <row r="4" spans="1:11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13.5" thickBot="1"/>
    <row r="6" spans="1:11" ht="24.75" customHeight="1">
      <c r="A6" s="650" t="s">
        <v>317</v>
      </c>
      <c r="B6" s="648" t="s">
        <v>318</v>
      </c>
      <c r="C6" s="646" t="s">
        <v>319</v>
      </c>
      <c r="D6" s="652" t="s">
        <v>320</v>
      </c>
      <c r="E6" s="654" t="s">
        <v>321</v>
      </c>
      <c r="F6" s="656" t="s">
        <v>428</v>
      </c>
      <c r="G6" s="14"/>
      <c r="H6" s="14"/>
      <c r="I6" s="644"/>
      <c r="J6" s="644"/>
      <c r="K6" s="644"/>
    </row>
    <row r="7" spans="1:11" ht="18.75" customHeight="1" thickBot="1">
      <c r="A7" s="651"/>
      <c r="B7" s="649"/>
      <c r="C7" s="647"/>
      <c r="D7" s="653"/>
      <c r="E7" s="655"/>
      <c r="F7" s="657"/>
      <c r="G7" s="14"/>
      <c r="H7" s="14"/>
      <c r="I7" s="644"/>
      <c r="J7" s="644"/>
      <c r="K7" s="644"/>
    </row>
    <row r="8" spans="1:8" ht="13.5" customHeight="1" thickBot="1">
      <c r="A8" s="19">
        <v>1</v>
      </c>
      <c r="B8" s="20">
        <v>2</v>
      </c>
      <c r="C8" s="21">
        <v>3</v>
      </c>
      <c r="D8" s="22">
        <v>4</v>
      </c>
      <c r="E8" s="23">
        <v>4</v>
      </c>
      <c r="F8" s="24">
        <v>5</v>
      </c>
      <c r="G8" s="25"/>
      <c r="H8" s="25"/>
    </row>
    <row r="9" spans="1:8" ht="18" customHeight="1" thickBot="1">
      <c r="A9" s="73" t="s">
        <v>322</v>
      </c>
      <c r="B9" s="74" t="s">
        <v>323</v>
      </c>
      <c r="C9" s="74"/>
      <c r="D9" s="75">
        <v>25467450</v>
      </c>
      <c r="E9" s="76">
        <f>'[1]Z 1'!S384</f>
        <v>25040631</v>
      </c>
      <c r="F9" s="77">
        <f>'Z 1'!I210</f>
        <v>32868049</v>
      </c>
      <c r="G9" s="26"/>
      <c r="H9" s="26"/>
    </row>
    <row r="10" spans="1:8" ht="18" customHeight="1" thickBot="1">
      <c r="A10" s="66" t="s">
        <v>324</v>
      </c>
      <c r="B10" s="78" t="s">
        <v>325</v>
      </c>
      <c r="C10" s="78"/>
      <c r="D10" s="79">
        <v>28296781</v>
      </c>
      <c r="E10" s="80">
        <f>'[1]Z 2'!K566</f>
        <v>31214108</v>
      </c>
      <c r="F10" s="72">
        <f>'Z 2'!G480</f>
        <v>32836311</v>
      </c>
      <c r="G10" s="26"/>
      <c r="H10" s="26"/>
    </row>
    <row r="11" spans="1:8" ht="12.75">
      <c r="A11" s="27"/>
      <c r="B11" s="28" t="s">
        <v>326</v>
      </c>
      <c r="C11" s="29"/>
      <c r="D11" s="30">
        <f>D9-D10</f>
        <v>-2829331</v>
      </c>
      <c r="E11" s="30">
        <f>E9-E10</f>
        <v>-6173477</v>
      </c>
      <c r="F11" s="29">
        <f>F9-F10</f>
        <v>31738</v>
      </c>
      <c r="G11" s="26"/>
      <c r="H11" s="26"/>
    </row>
    <row r="12" spans="1:8" ht="15.75" customHeight="1" thickBot="1">
      <c r="A12" s="31"/>
      <c r="B12" s="32" t="s">
        <v>327</v>
      </c>
      <c r="C12" s="32"/>
      <c r="D12" s="33">
        <f>D13-D21</f>
        <v>2945559</v>
      </c>
      <c r="E12" s="33">
        <f>E13-E21</f>
        <v>6173477</v>
      </c>
      <c r="F12" s="34">
        <f>F13-F21</f>
        <v>-31738</v>
      </c>
      <c r="G12" s="26"/>
      <c r="H12" s="26"/>
    </row>
    <row r="13" spans="1:8" ht="15.75" customHeight="1" thickBot="1">
      <c r="A13" s="66" t="s">
        <v>328</v>
      </c>
      <c r="B13" s="69" t="s">
        <v>329</v>
      </c>
      <c r="C13" s="72"/>
      <c r="D13" s="70">
        <f>D16+D20+D14+D18</f>
        <v>3495559</v>
      </c>
      <c r="E13" s="70">
        <f>E16+E20+E14+E18+E15</f>
        <v>7033477</v>
      </c>
      <c r="F13" s="71">
        <f>SUM(F14:F20)</f>
        <v>3119708</v>
      </c>
      <c r="G13" s="35"/>
      <c r="H13" s="35"/>
    </row>
    <row r="14" spans="1:8" ht="16.5" customHeight="1">
      <c r="A14" s="36" t="s">
        <v>330</v>
      </c>
      <c r="B14" s="28" t="s">
        <v>465</v>
      </c>
      <c r="C14" s="27" t="s">
        <v>480</v>
      </c>
      <c r="D14" s="30">
        <v>3067725</v>
      </c>
      <c r="E14" s="30">
        <v>6080000</v>
      </c>
      <c r="F14" s="29">
        <v>877954</v>
      </c>
      <c r="G14" s="26"/>
      <c r="H14" s="26"/>
    </row>
    <row r="15" spans="1:8" ht="24" customHeight="1">
      <c r="A15" s="37" t="s">
        <v>331</v>
      </c>
      <c r="B15" s="39" t="s">
        <v>464</v>
      </c>
      <c r="C15" s="6" t="s">
        <v>481</v>
      </c>
      <c r="D15" s="38">
        <v>0</v>
      </c>
      <c r="E15" s="38">
        <v>254000</v>
      </c>
      <c r="F15" s="9">
        <v>1954878</v>
      </c>
      <c r="G15" s="26"/>
      <c r="H15" s="26"/>
    </row>
    <row r="16" spans="1:8" ht="16.5" customHeight="1">
      <c r="A16" s="37" t="s">
        <v>332</v>
      </c>
      <c r="B16" s="9" t="s">
        <v>333</v>
      </c>
      <c r="C16" s="6" t="s">
        <v>482</v>
      </c>
      <c r="D16" s="38">
        <v>119000</v>
      </c>
      <c r="E16" s="38">
        <v>110000</v>
      </c>
      <c r="F16" s="9">
        <v>0</v>
      </c>
      <c r="G16" s="26"/>
      <c r="H16" s="26"/>
    </row>
    <row r="17" spans="1:8" ht="15.75" customHeight="1">
      <c r="A17" s="37" t="s">
        <v>334</v>
      </c>
      <c r="B17" s="9" t="s">
        <v>335</v>
      </c>
      <c r="C17" s="6" t="s">
        <v>483</v>
      </c>
      <c r="D17" s="38">
        <v>0</v>
      </c>
      <c r="E17" s="38">
        <v>0</v>
      </c>
      <c r="F17" s="9">
        <v>0</v>
      </c>
      <c r="G17" s="26"/>
      <c r="H17" s="26"/>
    </row>
    <row r="18" spans="1:8" ht="18.75" customHeight="1">
      <c r="A18" s="37" t="s">
        <v>336</v>
      </c>
      <c r="B18" s="39" t="s">
        <v>337</v>
      </c>
      <c r="C18" s="6" t="s">
        <v>484</v>
      </c>
      <c r="D18" s="38">
        <v>182463</v>
      </c>
      <c r="E18" s="38">
        <v>0</v>
      </c>
      <c r="F18" s="9">
        <v>0</v>
      </c>
      <c r="G18" s="26"/>
      <c r="H18" s="26"/>
    </row>
    <row r="19" spans="1:8" ht="16.5" customHeight="1">
      <c r="A19" s="37">
        <v>6</v>
      </c>
      <c r="B19" s="39" t="s">
        <v>338</v>
      </c>
      <c r="C19" s="6" t="s">
        <v>485</v>
      </c>
      <c r="D19" s="38">
        <v>0</v>
      </c>
      <c r="E19" s="38">
        <v>0</v>
      </c>
      <c r="F19" s="9">
        <v>0</v>
      </c>
      <c r="G19" s="26"/>
      <c r="H19" s="26"/>
    </row>
    <row r="20" spans="1:8" ht="16.5" customHeight="1" thickBot="1">
      <c r="A20" s="40" t="s">
        <v>339</v>
      </c>
      <c r="B20" s="41" t="s">
        <v>340</v>
      </c>
      <c r="C20" s="42" t="s">
        <v>482</v>
      </c>
      <c r="D20" s="33">
        <v>126371</v>
      </c>
      <c r="E20" s="33">
        <v>589477</v>
      </c>
      <c r="F20" s="34">
        <v>286876</v>
      </c>
      <c r="G20" s="26"/>
      <c r="H20" s="26"/>
    </row>
    <row r="21" spans="1:8" ht="15.75" customHeight="1" thickBot="1">
      <c r="A21" s="66" t="s">
        <v>341</v>
      </c>
      <c r="B21" s="67" t="s">
        <v>342</v>
      </c>
      <c r="C21" s="68"/>
      <c r="D21" s="69">
        <f>D22+D26</f>
        <v>550000</v>
      </c>
      <c r="E21" s="70">
        <f>E22+E24</f>
        <v>860000</v>
      </c>
      <c r="F21" s="71">
        <f>SUM(F22:F28)</f>
        <v>3151446</v>
      </c>
      <c r="G21" s="35"/>
      <c r="H21" s="35"/>
    </row>
    <row r="22" spans="1:8" ht="15.75" customHeight="1">
      <c r="A22" s="43" t="s">
        <v>330</v>
      </c>
      <c r="B22" s="44" t="s">
        <v>343</v>
      </c>
      <c r="C22" s="45" t="s">
        <v>486</v>
      </c>
      <c r="D22" s="46">
        <v>550000</v>
      </c>
      <c r="E22" s="46">
        <v>750000</v>
      </c>
      <c r="F22" s="47">
        <v>1086568</v>
      </c>
      <c r="G22" s="26"/>
      <c r="H22" s="26"/>
    </row>
    <row r="23" spans="1:8" ht="23.25" customHeight="1">
      <c r="A23" s="36" t="s">
        <v>331</v>
      </c>
      <c r="B23" s="28" t="s">
        <v>463</v>
      </c>
      <c r="C23" s="27" t="s">
        <v>487</v>
      </c>
      <c r="D23" s="30"/>
      <c r="E23" s="30"/>
      <c r="F23" s="178">
        <v>1954878</v>
      </c>
      <c r="G23" s="26"/>
      <c r="H23" s="26"/>
    </row>
    <row r="24" spans="1:8" ht="15.75" customHeight="1">
      <c r="A24" s="37" t="s">
        <v>332</v>
      </c>
      <c r="B24" s="9" t="s">
        <v>344</v>
      </c>
      <c r="C24" s="6" t="s">
        <v>488</v>
      </c>
      <c r="D24" s="38">
        <v>0</v>
      </c>
      <c r="E24" s="38">
        <v>110000</v>
      </c>
      <c r="F24" s="48">
        <v>50000</v>
      </c>
      <c r="G24" s="26"/>
      <c r="H24" s="26"/>
    </row>
    <row r="25" spans="1:8" ht="15.75" customHeight="1">
      <c r="A25" s="37" t="s">
        <v>334</v>
      </c>
      <c r="B25" s="9" t="s">
        <v>466</v>
      </c>
      <c r="C25" s="6" t="s">
        <v>486</v>
      </c>
      <c r="D25" s="38">
        <v>0</v>
      </c>
      <c r="E25" s="38">
        <v>0</v>
      </c>
      <c r="F25" s="48">
        <v>60000</v>
      </c>
      <c r="G25" s="26"/>
      <c r="H25" s="26"/>
    </row>
    <row r="26" spans="1:14" ht="15.75" customHeight="1">
      <c r="A26" s="37" t="s">
        <v>336</v>
      </c>
      <c r="B26" s="9" t="s">
        <v>345</v>
      </c>
      <c r="C26" s="6" t="s">
        <v>489</v>
      </c>
      <c r="D26" s="38">
        <v>0</v>
      </c>
      <c r="E26" s="38">
        <v>0</v>
      </c>
      <c r="F26" s="48">
        <v>0</v>
      </c>
      <c r="G26" s="26"/>
      <c r="H26" s="26"/>
      <c r="N26" s="26"/>
    </row>
    <row r="27" spans="1:8" ht="15.75" customHeight="1">
      <c r="A27" s="37" t="s">
        <v>373</v>
      </c>
      <c r="B27" s="9" t="s">
        <v>346</v>
      </c>
      <c r="C27" s="6" t="s">
        <v>490</v>
      </c>
      <c r="D27" s="38">
        <v>0</v>
      </c>
      <c r="E27" s="38">
        <v>0</v>
      </c>
      <c r="F27" s="48">
        <v>0</v>
      </c>
      <c r="G27" s="26"/>
      <c r="H27" s="26"/>
    </row>
    <row r="28" spans="1:8" ht="15.75" customHeight="1" thickBot="1">
      <c r="A28" s="49" t="s">
        <v>374</v>
      </c>
      <c r="B28" s="50" t="s">
        <v>347</v>
      </c>
      <c r="C28" s="51" t="s">
        <v>488</v>
      </c>
      <c r="D28" s="52">
        <v>0</v>
      </c>
      <c r="E28" s="52">
        <v>0</v>
      </c>
      <c r="F28" s="53">
        <v>0</v>
      </c>
      <c r="G28" s="26"/>
      <c r="H28" s="26"/>
    </row>
    <row r="30" spans="3:6" ht="12.75">
      <c r="C30" s="579" t="s">
        <v>1</v>
      </c>
      <c r="D30" s="579"/>
      <c r="E30" s="579"/>
      <c r="F30" s="579"/>
    </row>
    <row r="31" spans="3:6" ht="12.75">
      <c r="C31" s="579" t="s">
        <v>2</v>
      </c>
      <c r="D31" s="579"/>
      <c r="E31" s="579"/>
      <c r="F31" s="579"/>
    </row>
    <row r="32" ht="30.75" customHeight="1"/>
    <row r="35" ht="12.75">
      <c r="E35" t="s">
        <v>220</v>
      </c>
    </row>
  </sheetData>
  <mergeCells count="11">
    <mergeCell ref="F6:F7"/>
    <mergeCell ref="C2:F2"/>
    <mergeCell ref="C30:F30"/>
    <mergeCell ref="C31:F31"/>
    <mergeCell ref="I6:K7"/>
    <mergeCell ref="A3:K3"/>
    <mergeCell ref="C6:C7"/>
    <mergeCell ref="B6:B7"/>
    <mergeCell ref="A6:A7"/>
    <mergeCell ref="D6:D7"/>
    <mergeCell ref="E6:E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F1" sqref="F1:N1"/>
    </sheetView>
  </sheetViews>
  <sheetFormatPr defaultColWidth="9.00390625" defaultRowHeight="12.75"/>
  <cols>
    <col min="1" max="1" width="3.25390625" style="0" customWidth="1"/>
    <col min="2" max="2" width="29.125" style="0" customWidth="1"/>
    <col min="3" max="3" width="9.00390625" style="0" customWidth="1"/>
  </cols>
  <sheetData>
    <row r="1" spans="6:14" ht="12.75" customHeight="1">
      <c r="F1" s="658" t="s">
        <v>754</v>
      </c>
      <c r="G1" s="658"/>
      <c r="H1" s="658"/>
      <c r="I1" s="658"/>
      <c r="J1" s="658"/>
      <c r="K1" s="658"/>
      <c r="L1" s="658"/>
      <c r="M1" s="658"/>
      <c r="N1" s="658"/>
    </row>
    <row r="2" ht="11.25" customHeight="1"/>
    <row r="3" ht="7.5" customHeight="1"/>
    <row r="4" spans="1:14" ht="16.5" customHeight="1" thickBot="1">
      <c r="A4" s="664" t="s">
        <v>664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</row>
    <row r="5" spans="1:14" ht="13.5" thickBot="1">
      <c r="A5" s="656" t="s">
        <v>317</v>
      </c>
      <c r="B5" s="656" t="s">
        <v>348</v>
      </c>
      <c r="C5" s="659" t="s">
        <v>491</v>
      </c>
      <c r="D5" s="661" t="s">
        <v>349</v>
      </c>
      <c r="E5" s="662"/>
      <c r="F5" s="662"/>
      <c r="G5" s="662"/>
      <c r="H5" s="662"/>
      <c r="I5" s="662"/>
      <c r="J5" s="662"/>
      <c r="K5" s="662"/>
      <c r="L5" s="662"/>
      <c r="M5" s="662"/>
      <c r="N5" s="663"/>
    </row>
    <row r="6" spans="1:14" ht="18" customHeight="1" thickBot="1">
      <c r="A6" s="657"/>
      <c r="B6" s="657"/>
      <c r="C6" s="660"/>
      <c r="D6" s="81">
        <v>2005</v>
      </c>
      <c r="E6" s="81">
        <v>2006</v>
      </c>
      <c r="F6" s="81">
        <v>2007</v>
      </c>
      <c r="G6" s="81">
        <v>2008</v>
      </c>
      <c r="H6" s="81">
        <v>2009</v>
      </c>
      <c r="I6" s="81">
        <v>2010</v>
      </c>
      <c r="J6" s="81">
        <v>2011</v>
      </c>
      <c r="K6" s="81">
        <v>2012</v>
      </c>
      <c r="L6" s="82">
        <v>2013</v>
      </c>
      <c r="M6" s="82">
        <v>2014</v>
      </c>
      <c r="N6" s="81">
        <v>2015</v>
      </c>
    </row>
    <row r="7" spans="1:14" ht="13.5" thickBot="1">
      <c r="A7" s="170">
        <v>1</v>
      </c>
      <c r="B7" s="170">
        <v>2</v>
      </c>
      <c r="C7" s="337">
        <v>3</v>
      </c>
      <c r="D7" s="54">
        <v>4</v>
      </c>
      <c r="E7" s="54">
        <v>5</v>
      </c>
      <c r="F7" s="22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5">
        <v>12</v>
      </c>
      <c r="M7" s="55">
        <v>13</v>
      </c>
      <c r="N7" s="56">
        <v>14</v>
      </c>
    </row>
    <row r="8" spans="1:14" ht="22.5">
      <c r="A8" s="338" t="s">
        <v>330</v>
      </c>
      <c r="B8" s="375" t="s">
        <v>410</v>
      </c>
      <c r="C8" s="339">
        <v>9570268</v>
      </c>
      <c r="D8" s="340">
        <v>8483700</v>
      </c>
      <c r="E8" s="339">
        <v>7377132</v>
      </c>
      <c r="F8" s="339">
        <v>6220564</v>
      </c>
      <c r="G8" s="339">
        <v>5046271</v>
      </c>
      <c r="H8" s="339">
        <v>3799703</v>
      </c>
      <c r="I8" s="339">
        <v>2743135</v>
      </c>
      <c r="J8" s="339">
        <v>1686567</v>
      </c>
      <c r="K8" s="340">
        <v>630000</v>
      </c>
      <c r="L8" s="339">
        <v>0</v>
      </c>
      <c r="M8" s="339">
        <v>0</v>
      </c>
      <c r="N8" s="339">
        <v>0</v>
      </c>
    </row>
    <row r="9" spans="1:14" ht="12.75">
      <c r="A9" s="341" t="s">
        <v>331</v>
      </c>
      <c r="B9" s="187" t="s">
        <v>467</v>
      </c>
      <c r="C9" s="342">
        <v>194000</v>
      </c>
      <c r="D9" s="343">
        <v>134000</v>
      </c>
      <c r="E9" s="342">
        <v>72000</v>
      </c>
      <c r="F9" s="342">
        <v>36000</v>
      </c>
      <c r="G9" s="342">
        <v>0</v>
      </c>
      <c r="H9" s="342">
        <v>0</v>
      </c>
      <c r="I9" s="342">
        <v>0</v>
      </c>
      <c r="J9" s="342">
        <v>0</v>
      </c>
      <c r="K9" s="343">
        <v>0</v>
      </c>
      <c r="L9" s="342">
        <v>0</v>
      </c>
      <c r="M9" s="342">
        <v>0</v>
      </c>
      <c r="N9" s="342">
        <v>0</v>
      </c>
    </row>
    <row r="10" spans="1:14" ht="12.75">
      <c r="A10" s="344" t="s">
        <v>332</v>
      </c>
      <c r="B10" s="187" t="s">
        <v>411</v>
      </c>
      <c r="C10" s="342">
        <v>0</v>
      </c>
      <c r="D10" s="345">
        <v>521954</v>
      </c>
      <c r="E10" s="346">
        <v>206328</v>
      </c>
      <c r="F10" s="346">
        <v>106328</v>
      </c>
      <c r="G10" s="346">
        <v>0</v>
      </c>
      <c r="H10" s="346">
        <v>0</v>
      </c>
      <c r="I10" s="346">
        <v>0</v>
      </c>
      <c r="J10" s="346">
        <v>0</v>
      </c>
      <c r="K10" s="345">
        <v>0</v>
      </c>
      <c r="L10" s="346">
        <v>0</v>
      </c>
      <c r="M10" s="346">
        <v>0</v>
      </c>
      <c r="N10" s="346">
        <v>0</v>
      </c>
    </row>
    <row r="11" spans="1:14" ht="22.5">
      <c r="A11" s="341" t="s">
        <v>334</v>
      </c>
      <c r="B11" s="348" t="s">
        <v>629</v>
      </c>
      <c r="C11" s="342">
        <v>0</v>
      </c>
      <c r="D11" s="343">
        <v>0</v>
      </c>
      <c r="E11" s="342"/>
      <c r="F11" s="342"/>
      <c r="G11" s="342"/>
      <c r="H11" s="342"/>
      <c r="I11" s="342"/>
      <c r="J11" s="342"/>
      <c r="K11" s="343"/>
      <c r="L11" s="342"/>
      <c r="M11" s="342"/>
      <c r="N11" s="342">
        <v>0</v>
      </c>
    </row>
    <row r="12" spans="1:14" ht="22.5">
      <c r="A12" s="341">
        <v>5</v>
      </c>
      <c r="B12" s="348" t="s">
        <v>630</v>
      </c>
      <c r="C12" s="342">
        <v>0</v>
      </c>
      <c r="D12" s="343">
        <v>356000</v>
      </c>
      <c r="E12" s="342">
        <v>739000</v>
      </c>
      <c r="F12" s="342">
        <v>1073439</v>
      </c>
      <c r="G12" s="342">
        <v>1073439</v>
      </c>
      <c r="H12" s="342">
        <v>1058439</v>
      </c>
      <c r="I12" s="342">
        <v>882035</v>
      </c>
      <c r="J12" s="342">
        <v>705631</v>
      </c>
      <c r="K12" s="343">
        <v>529227</v>
      </c>
      <c r="L12" s="342">
        <v>352823</v>
      </c>
      <c r="M12" s="342">
        <v>176419</v>
      </c>
      <c r="N12" s="342">
        <v>0</v>
      </c>
    </row>
    <row r="13" spans="1:14" ht="22.5">
      <c r="A13" s="347">
        <v>6</v>
      </c>
      <c r="B13" s="348" t="s">
        <v>350</v>
      </c>
      <c r="C13" s="57">
        <v>0</v>
      </c>
      <c r="D13" s="188">
        <v>1132</v>
      </c>
      <c r="E13" s="57">
        <v>180892</v>
      </c>
      <c r="F13" s="57">
        <v>196326</v>
      </c>
      <c r="G13" s="57">
        <v>279877</v>
      </c>
      <c r="H13" s="57">
        <v>191985</v>
      </c>
      <c r="I13" s="57">
        <v>214251</v>
      </c>
      <c r="J13" s="57">
        <v>280968</v>
      </c>
      <c r="K13" s="188">
        <v>1099598</v>
      </c>
      <c r="L13" s="57">
        <v>105398</v>
      </c>
      <c r="M13" s="57">
        <v>102446</v>
      </c>
      <c r="N13" s="57">
        <v>36982</v>
      </c>
    </row>
    <row r="14" spans="1:14" ht="22.5">
      <c r="A14" s="349">
        <v>7</v>
      </c>
      <c r="B14" s="348" t="s">
        <v>412</v>
      </c>
      <c r="C14" s="57">
        <v>0</v>
      </c>
      <c r="D14" s="188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188">
        <v>0</v>
      </c>
      <c r="L14" s="57">
        <v>0</v>
      </c>
      <c r="M14" s="57">
        <v>0</v>
      </c>
      <c r="N14" s="57">
        <v>0</v>
      </c>
    </row>
    <row r="15" spans="1:14" ht="12.75">
      <c r="A15" s="347"/>
      <c r="B15" s="187" t="s">
        <v>351</v>
      </c>
      <c r="C15" s="57">
        <v>0</v>
      </c>
      <c r="D15" s="188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188">
        <v>0</v>
      </c>
      <c r="L15" s="57">
        <v>0</v>
      </c>
      <c r="M15" s="57">
        <v>0</v>
      </c>
      <c r="N15" s="57">
        <v>0</v>
      </c>
    </row>
    <row r="16" spans="1:14" ht="12.75">
      <c r="A16" s="347"/>
      <c r="B16" s="187" t="s">
        <v>352</v>
      </c>
      <c r="C16" s="57">
        <v>0</v>
      </c>
      <c r="D16" s="188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188">
        <v>0</v>
      </c>
      <c r="L16" s="57">
        <v>0</v>
      </c>
      <c r="M16" s="57">
        <v>0</v>
      </c>
      <c r="N16" s="57">
        <v>0</v>
      </c>
    </row>
    <row r="17" spans="1:14" ht="12.75">
      <c r="A17" s="347"/>
      <c r="B17" s="187" t="s">
        <v>353</v>
      </c>
      <c r="C17" s="57">
        <v>0</v>
      </c>
      <c r="D17" s="188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188">
        <v>0</v>
      </c>
      <c r="L17" s="57">
        <v>0</v>
      </c>
      <c r="M17" s="57">
        <v>0</v>
      </c>
      <c r="N17" s="57">
        <v>0</v>
      </c>
    </row>
    <row r="18" spans="1:14" ht="12.75">
      <c r="A18" s="347"/>
      <c r="B18" s="187" t="s">
        <v>354</v>
      </c>
      <c r="C18" s="57">
        <v>0</v>
      </c>
      <c r="D18" s="188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188">
        <v>0</v>
      </c>
      <c r="L18" s="57">
        <v>0</v>
      </c>
      <c r="M18" s="57">
        <v>0</v>
      </c>
      <c r="N18" s="57">
        <v>0</v>
      </c>
    </row>
    <row r="19" spans="1:14" ht="12.75">
      <c r="A19" s="341">
        <v>8</v>
      </c>
      <c r="B19" s="187" t="s">
        <v>355</v>
      </c>
      <c r="C19" s="342">
        <f aca="true" t="shared" si="0" ref="C19:N19">C8+C9+C10+C11+C12+C13+C14</f>
        <v>9764268</v>
      </c>
      <c r="D19" s="342">
        <f t="shared" si="0"/>
        <v>9496786</v>
      </c>
      <c r="E19" s="342">
        <f t="shared" si="0"/>
        <v>8575352</v>
      </c>
      <c r="F19" s="342">
        <f t="shared" si="0"/>
        <v>7632657</v>
      </c>
      <c r="G19" s="342">
        <f t="shared" si="0"/>
        <v>6399587</v>
      </c>
      <c r="H19" s="342">
        <f t="shared" si="0"/>
        <v>5050127</v>
      </c>
      <c r="I19" s="342">
        <f t="shared" si="0"/>
        <v>3839421</v>
      </c>
      <c r="J19" s="342">
        <f t="shared" si="0"/>
        <v>2673166</v>
      </c>
      <c r="K19" s="342">
        <f t="shared" si="0"/>
        <v>2258825</v>
      </c>
      <c r="L19" s="342">
        <f t="shared" si="0"/>
        <v>458221</v>
      </c>
      <c r="M19" s="342">
        <f t="shared" si="0"/>
        <v>278865</v>
      </c>
      <c r="N19" s="342">
        <f t="shared" si="0"/>
        <v>36982</v>
      </c>
    </row>
    <row r="20" spans="1:14" ht="13.5" thickBot="1">
      <c r="A20" s="344">
        <v>9</v>
      </c>
      <c r="B20" s="187" t="s">
        <v>356</v>
      </c>
      <c r="C20" s="350">
        <v>24379303</v>
      </c>
      <c r="D20" s="351">
        <v>32868049</v>
      </c>
      <c r="E20" s="352">
        <v>33916000</v>
      </c>
      <c r="F20" s="350">
        <v>31631000</v>
      </c>
      <c r="G20" s="350">
        <v>30145000</v>
      </c>
      <c r="H20" s="350">
        <v>29600000</v>
      </c>
      <c r="I20" s="350">
        <v>29200000</v>
      </c>
      <c r="J20" s="350">
        <v>29400000</v>
      </c>
      <c r="K20" s="353">
        <v>29500000</v>
      </c>
      <c r="L20" s="350">
        <v>29600000</v>
      </c>
      <c r="M20" s="350">
        <v>29700000</v>
      </c>
      <c r="N20" s="350">
        <v>30000000</v>
      </c>
    </row>
    <row r="21" spans="1:14" ht="23.25" thickBot="1">
      <c r="A21" s="354">
        <v>10</v>
      </c>
      <c r="B21" s="376" t="s">
        <v>357</v>
      </c>
      <c r="C21" s="355">
        <f>C19/C20</f>
        <v>0.40051464966000055</v>
      </c>
      <c r="D21" s="356">
        <f>D19/D20</f>
        <v>0.28893671175919206</v>
      </c>
      <c r="E21" s="355">
        <f>E19/E20</f>
        <v>0.25284090104965207</v>
      </c>
      <c r="F21" s="355">
        <f>F19/F20</f>
        <v>0.2413030571275015</v>
      </c>
      <c r="G21" s="355">
        <f>G19/G20</f>
        <v>0.21229348150605407</v>
      </c>
      <c r="H21" s="355">
        <v>0.1808</v>
      </c>
      <c r="I21" s="355">
        <f aca="true" t="shared" si="1" ref="I21:N21">I19/I20</f>
        <v>0.1314870205479452</v>
      </c>
      <c r="J21" s="355">
        <f t="shared" si="1"/>
        <v>0.09092401360544218</v>
      </c>
      <c r="K21" s="357">
        <f t="shared" si="1"/>
        <v>0.07657033898305085</v>
      </c>
      <c r="L21" s="357">
        <f t="shared" si="1"/>
        <v>0.015480439189189189</v>
      </c>
      <c r="M21" s="357">
        <f t="shared" si="1"/>
        <v>0.009389393939393939</v>
      </c>
      <c r="N21" s="357">
        <f t="shared" si="1"/>
        <v>0.0012327333333333333</v>
      </c>
    </row>
    <row r="22" spans="1:14" ht="12.75">
      <c r="A22" s="358"/>
      <c r="B22" s="359"/>
      <c r="C22" s="360"/>
      <c r="D22" s="360"/>
      <c r="E22" s="360"/>
      <c r="F22" s="360"/>
      <c r="G22" s="360"/>
      <c r="H22" s="360"/>
      <c r="I22" s="359"/>
      <c r="J22" s="233"/>
      <c r="K22" s="233"/>
      <c r="L22" s="233"/>
      <c r="M22" s="233"/>
      <c r="N22" s="359"/>
    </row>
    <row r="23" spans="1:14" ht="22.5">
      <c r="A23" s="233"/>
      <c r="B23" s="377" t="s">
        <v>493</v>
      </c>
      <c r="C23" s="267">
        <v>1130000</v>
      </c>
      <c r="D23" s="267">
        <v>1086568</v>
      </c>
      <c r="E23" s="267">
        <v>1106568</v>
      </c>
      <c r="F23" s="361">
        <v>1156568</v>
      </c>
      <c r="G23" s="361">
        <v>1174293</v>
      </c>
      <c r="H23" s="361">
        <v>1246568</v>
      </c>
      <c r="I23" s="267">
        <v>1056568</v>
      </c>
      <c r="J23" s="267">
        <v>1056568</v>
      </c>
      <c r="K23" s="267">
        <v>1056567</v>
      </c>
      <c r="L23" s="362">
        <v>630000</v>
      </c>
      <c r="M23" s="362">
        <v>0</v>
      </c>
      <c r="N23" s="267">
        <v>0</v>
      </c>
    </row>
    <row r="24" spans="1:14" ht="21" customHeight="1">
      <c r="A24" s="233"/>
      <c r="B24" s="378" t="s">
        <v>749</v>
      </c>
      <c r="C24" s="363">
        <v>60000</v>
      </c>
      <c r="D24" s="257">
        <v>60000</v>
      </c>
      <c r="E24" s="257">
        <v>62000</v>
      </c>
      <c r="F24" s="257">
        <v>36000</v>
      </c>
      <c r="G24" s="257">
        <v>36000</v>
      </c>
      <c r="H24" s="363">
        <v>0</v>
      </c>
      <c r="I24" s="363">
        <v>0</v>
      </c>
      <c r="J24" s="257">
        <v>0</v>
      </c>
      <c r="K24" s="267">
        <v>0</v>
      </c>
      <c r="L24" s="362">
        <v>0</v>
      </c>
      <c r="M24" s="362">
        <v>0</v>
      </c>
      <c r="N24" s="267">
        <v>0</v>
      </c>
    </row>
    <row r="25" spans="1:14" ht="22.5">
      <c r="A25" s="233"/>
      <c r="B25" s="378" t="s">
        <v>492</v>
      </c>
      <c r="C25" s="363">
        <v>0</v>
      </c>
      <c r="D25" s="257">
        <v>0</v>
      </c>
      <c r="E25" s="257">
        <v>100000</v>
      </c>
      <c r="F25" s="257">
        <v>100000</v>
      </c>
      <c r="G25" s="257">
        <v>106328</v>
      </c>
      <c r="H25" s="257">
        <v>0</v>
      </c>
      <c r="I25" s="257">
        <v>0</v>
      </c>
      <c r="J25" s="257">
        <v>0</v>
      </c>
      <c r="K25" s="257">
        <v>0</v>
      </c>
      <c r="L25" s="362">
        <v>0</v>
      </c>
      <c r="M25" s="362">
        <v>0</v>
      </c>
      <c r="N25" s="267">
        <v>0</v>
      </c>
    </row>
    <row r="26" spans="1:14" ht="22.5">
      <c r="A26" s="233"/>
      <c r="B26" s="378" t="s">
        <v>644</v>
      </c>
      <c r="C26" s="363">
        <v>0</v>
      </c>
      <c r="D26" s="363">
        <v>1954878</v>
      </c>
      <c r="E26" s="257">
        <v>2068165</v>
      </c>
      <c r="F26" s="257">
        <v>1686600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362">
        <v>0</v>
      </c>
      <c r="M26" s="362">
        <v>0</v>
      </c>
      <c r="N26" s="267">
        <v>0</v>
      </c>
    </row>
    <row r="27" spans="1:14" ht="21" customHeight="1">
      <c r="A27" s="233"/>
      <c r="B27" s="378" t="s">
        <v>631</v>
      </c>
      <c r="C27" s="363">
        <v>0</v>
      </c>
      <c r="D27" s="363">
        <v>0</v>
      </c>
      <c r="E27" s="257">
        <v>0</v>
      </c>
      <c r="F27" s="257">
        <v>0</v>
      </c>
      <c r="G27" s="257">
        <v>15000</v>
      </c>
      <c r="H27" s="257">
        <v>176404</v>
      </c>
      <c r="I27" s="257">
        <v>176404</v>
      </c>
      <c r="J27" s="257">
        <v>176404</v>
      </c>
      <c r="K27" s="257">
        <v>176404</v>
      </c>
      <c r="L27" s="362">
        <v>176404</v>
      </c>
      <c r="M27" s="362">
        <v>176419</v>
      </c>
      <c r="N27" s="267">
        <v>0</v>
      </c>
    </row>
    <row r="28" spans="1:14" ht="21.75" customHeight="1">
      <c r="A28" s="233"/>
      <c r="B28" s="530" t="s">
        <v>413</v>
      </c>
      <c r="C28" s="261">
        <f aca="true" t="shared" si="2" ref="C28:N28">C23+C24+C25+C26+C27</f>
        <v>1190000</v>
      </c>
      <c r="D28" s="261">
        <f t="shared" si="2"/>
        <v>3101446</v>
      </c>
      <c r="E28" s="261">
        <f t="shared" si="2"/>
        <v>3336733</v>
      </c>
      <c r="F28" s="261">
        <f t="shared" si="2"/>
        <v>2979168</v>
      </c>
      <c r="G28" s="261">
        <f t="shared" si="2"/>
        <v>1331621</v>
      </c>
      <c r="H28" s="261">
        <f t="shared" si="2"/>
        <v>1422972</v>
      </c>
      <c r="I28" s="261">
        <f t="shared" si="2"/>
        <v>1232972</v>
      </c>
      <c r="J28" s="261">
        <f t="shared" si="2"/>
        <v>1232972</v>
      </c>
      <c r="K28" s="261">
        <f t="shared" si="2"/>
        <v>1232971</v>
      </c>
      <c r="L28" s="261">
        <f t="shared" si="2"/>
        <v>806404</v>
      </c>
      <c r="M28" s="261">
        <f t="shared" si="2"/>
        <v>176419</v>
      </c>
      <c r="N28" s="261">
        <f t="shared" si="2"/>
        <v>0</v>
      </c>
    </row>
    <row r="29" spans="1:14" ht="45" customHeight="1">
      <c r="A29" s="233"/>
      <c r="B29" s="365" t="s">
        <v>632</v>
      </c>
      <c r="C29" s="334"/>
      <c r="D29" s="366"/>
      <c r="E29" s="366"/>
      <c r="F29" s="366"/>
      <c r="G29" s="366"/>
      <c r="H29" s="366"/>
      <c r="I29" s="367"/>
      <c r="J29" s="367"/>
      <c r="K29" s="233"/>
      <c r="L29" s="233"/>
      <c r="M29" s="233"/>
      <c r="N29" s="233"/>
    </row>
    <row r="30" spans="1:14" ht="12.75">
      <c r="A30" s="233"/>
      <c r="B30" s="233"/>
      <c r="C30" s="233"/>
      <c r="D30" s="233"/>
      <c r="E30" s="233"/>
      <c r="F30" s="233"/>
      <c r="G30" s="233"/>
      <c r="H30" s="593" t="s">
        <v>651</v>
      </c>
      <c r="I30" s="593"/>
      <c r="J30" s="593"/>
      <c r="K30" s="593"/>
      <c r="L30" s="593"/>
      <c r="M30" s="593"/>
      <c r="N30" s="593"/>
    </row>
    <row r="32" spans="10:12" ht="12.75">
      <c r="J32" s="579" t="s">
        <v>650</v>
      </c>
      <c r="K32" s="579"/>
      <c r="L32" s="579"/>
    </row>
  </sheetData>
  <mergeCells count="8">
    <mergeCell ref="J32:L32"/>
    <mergeCell ref="F1:N1"/>
    <mergeCell ref="H30:N30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30.75390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875" style="0" customWidth="1"/>
    <col min="11" max="11" width="11.125" style="0" hidden="1" customWidth="1"/>
    <col min="12" max="12" width="24.125" style="0" customWidth="1"/>
  </cols>
  <sheetData>
    <row r="1" spans="11:12" ht="17.25" customHeight="1" hidden="1">
      <c r="K1" s="658" t="s">
        <v>757</v>
      </c>
      <c r="L1" s="658"/>
    </row>
    <row r="2" spans="11:12" ht="30.75" customHeight="1">
      <c r="K2" s="658"/>
      <c r="L2" s="658"/>
    </row>
    <row r="3" spans="1:12" ht="26.25" customHeight="1">
      <c r="A3" s="665" t="s">
        <v>429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4" spans="1:12" ht="14.25" customHeight="1">
      <c r="A4" s="533" t="s">
        <v>359</v>
      </c>
      <c r="B4" s="675" t="s">
        <v>218</v>
      </c>
      <c r="C4" s="666" t="s">
        <v>219</v>
      </c>
      <c r="D4" s="673" t="s">
        <v>360</v>
      </c>
      <c r="E4" s="674" t="s">
        <v>361</v>
      </c>
      <c r="F4" s="674"/>
      <c r="G4" s="674"/>
      <c r="H4" s="674"/>
      <c r="I4" s="674"/>
      <c r="J4" s="674"/>
      <c r="K4" s="674"/>
      <c r="L4" s="673" t="s">
        <v>362</v>
      </c>
    </row>
    <row r="5" spans="1:12" ht="13.5" customHeight="1">
      <c r="A5" s="533"/>
      <c r="B5" s="675"/>
      <c r="C5" s="667"/>
      <c r="D5" s="673"/>
      <c r="E5" s="673" t="s">
        <v>363</v>
      </c>
      <c r="F5" s="674" t="s">
        <v>364</v>
      </c>
      <c r="G5" s="674"/>
      <c r="H5" s="674"/>
      <c r="I5" s="674"/>
      <c r="J5" s="674"/>
      <c r="K5" s="674"/>
      <c r="L5" s="673"/>
    </row>
    <row r="6" spans="1:12" ht="42.75" customHeight="1">
      <c r="A6" s="533"/>
      <c r="B6" s="675"/>
      <c r="C6" s="668"/>
      <c r="D6" s="673"/>
      <c r="E6" s="673"/>
      <c r="F6" s="83" t="s">
        <v>498</v>
      </c>
      <c r="G6" s="83" t="s">
        <v>495</v>
      </c>
      <c r="H6" s="83" t="s">
        <v>496</v>
      </c>
      <c r="I6" s="83" t="s">
        <v>500</v>
      </c>
      <c r="J6" s="83" t="s">
        <v>414</v>
      </c>
      <c r="K6" s="83"/>
      <c r="L6" s="673"/>
    </row>
    <row r="7" spans="1:12" ht="12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9</v>
      </c>
      <c r="L7" s="6">
        <v>11</v>
      </c>
    </row>
    <row r="8" ht="12.75" hidden="1"/>
    <row r="9" spans="1:12" ht="21.75" customHeight="1">
      <c r="A9" s="11">
        <v>600</v>
      </c>
      <c r="B9" s="11">
        <v>60014</v>
      </c>
      <c r="C9" s="11">
        <v>6050</v>
      </c>
      <c r="D9" s="474" t="s">
        <v>494</v>
      </c>
      <c r="E9" s="175">
        <f>F9+H9+I9+J9+G9</f>
        <v>37952</v>
      </c>
      <c r="F9" s="175">
        <v>18976</v>
      </c>
      <c r="G9" s="175">
        <v>0</v>
      </c>
      <c r="H9" s="175">
        <v>18976</v>
      </c>
      <c r="I9" s="175">
        <v>0</v>
      </c>
      <c r="J9" s="175">
        <v>0</v>
      </c>
      <c r="K9" s="175"/>
      <c r="L9" s="428" t="s">
        <v>534</v>
      </c>
    </row>
    <row r="10" spans="1:12" ht="29.25" customHeight="1">
      <c r="A10" s="11">
        <v>600</v>
      </c>
      <c r="B10" s="11">
        <v>60014</v>
      </c>
      <c r="C10" s="11">
        <v>6050</v>
      </c>
      <c r="D10" s="474" t="s">
        <v>497</v>
      </c>
      <c r="E10" s="175">
        <f>F10+G10+H10+I10+J10</f>
        <v>135785</v>
      </c>
      <c r="F10" s="175">
        <v>27892</v>
      </c>
      <c r="G10" s="175">
        <v>0</v>
      </c>
      <c r="H10" s="175">
        <v>40000</v>
      </c>
      <c r="I10" s="175">
        <v>0</v>
      </c>
      <c r="J10" s="175">
        <v>67893</v>
      </c>
      <c r="K10" s="175">
        <v>0</v>
      </c>
      <c r="L10" s="428" t="s">
        <v>533</v>
      </c>
    </row>
    <row r="11" spans="1:12" ht="18.75" customHeight="1">
      <c r="A11" s="11">
        <v>600</v>
      </c>
      <c r="B11" s="11">
        <v>60014</v>
      </c>
      <c r="C11" s="11">
        <v>6060</v>
      </c>
      <c r="D11" s="474" t="s">
        <v>748</v>
      </c>
      <c r="E11" s="175">
        <f>F11+G11+H11+I11+J11</f>
        <v>98000</v>
      </c>
      <c r="F11" s="175">
        <v>98000</v>
      </c>
      <c r="G11" s="175">
        <v>0</v>
      </c>
      <c r="H11" s="175">
        <v>0</v>
      </c>
      <c r="I11" s="175">
        <v>0</v>
      </c>
      <c r="J11" s="175">
        <v>0</v>
      </c>
      <c r="K11" s="175"/>
      <c r="L11" s="428" t="s">
        <v>533</v>
      </c>
    </row>
    <row r="12" spans="1:12" ht="22.5" customHeight="1">
      <c r="A12" s="11">
        <v>801</v>
      </c>
      <c r="B12" s="11">
        <v>80130</v>
      </c>
      <c r="C12" s="11">
        <v>6050</v>
      </c>
      <c r="D12" s="474" t="s">
        <v>499</v>
      </c>
      <c r="E12" s="175">
        <f>F12+H12+J12+G12</f>
        <v>70000</v>
      </c>
      <c r="F12" s="175">
        <v>70000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428" t="s">
        <v>535</v>
      </c>
    </row>
    <row r="13" spans="1:12" ht="24.75" customHeight="1">
      <c r="A13" s="11">
        <v>801</v>
      </c>
      <c r="B13" s="11">
        <v>85154</v>
      </c>
      <c r="C13" s="11">
        <v>6060</v>
      </c>
      <c r="D13" s="475" t="s">
        <v>685</v>
      </c>
      <c r="E13" s="175">
        <f aca="true" t="shared" si="0" ref="E13:E21">F13+H13+I13+J13+G13</f>
        <v>25700</v>
      </c>
      <c r="F13" s="175">
        <v>0</v>
      </c>
      <c r="G13" s="175">
        <v>0</v>
      </c>
      <c r="H13" s="175">
        <v>0</v>
      </c>
      <c r="I13" s="175">
        <v>25700</v>
      </c>
      <c r="J13" s="175">
        <v>0</v>
      </c>
      <c r="K13" s="175"/>
      <c r="L13" s="476" t="s">
        <v>683</v>
      </c>
    </row>
    <row r="14" spans="1:12" ht="23.25" customHeight="1">
      <c r="A14" s="11">
        <v>710</v>
      </c>
      <c r="B14" s="11">
        <v>71015</v>
      </c>
      <c r="C14" s="11">
        <v>6060</v>
      </c>
      <c r="D14" s="474" t="s">
        <v>689</v>
      </c>
      <c r="E14" s="175">
        <f t="shared" si="0"/>
        <v>3500</v>
      </c>
      <c r="F14" s="175">
        <v>0</v>
      </c>
      <c r="G14" s="175">
        <v>0</v>
      </c>
      <c r="H14" s="175">
        <v>0</v>
      </c>
      <c r="I14" s="175">
        <v>3500</v>
      </c>
      <c r="J14" s="175">
        <v>0</v>
      </c>
      <c r="K14" s="175">
        <v>0</v>
      </c>
      <c r="L14" s="428" t="s">
        <v>536</v>
      </c>
    </row>
    <row r="15" spans="1:12" ht="23.25" customHeight="1">
      <c r="A15" s="11">
        <v>750</v>
      </c>
      <c r="B15" s="11">
        <v>75020</v>
      </c>
      <c r="C15" s="11">
        <v>6060</v>
      </c>
      <c r="D15" s="475" t="s">
        <v>735</v>
      </c>
      <c r="E15" s="175">
        <f t="shared" si="0"/>
        <v>14066</v>
      </c>
      <c r="F15" s="175">
        <v>14066</v>
      </c>
      <c r="G15" s="175">
        <v>0</v>
      </c>
      <c r="H15" s="175">
        <v>0</v>
      </c>
      <c r="I15" s="175">
        <v>0</v>
      </c>
      <c r="J15" s="175">
        <v>0</v>
      </c>
      <c r="K15" s="175"/>
      <c r="L15" s="428" t="s">
        <v>537</v>
      </c>
    </row>
    <row r="16" spans="1:12" ht="23.25" customHeight="1">
      <c r="A16" s="11">
        <v>851</v>
      </c>
      <c r="B16" s="11">
        <v>85111</v>
      </c>
      <c r="C16" s="11">
        <v>6239</v>
      </c>
      <c r="D16" s="475" t="s">
        <v>733</v>
      </c>
      <c r="E16" s="175">
        <f t="shared" si="0"/>
        <v>163935</v>
      </c>
      <c r="F16" s="175">
        <v>0</v>
      </c>
      <c r="G16" s="175">
        <v>0</v>
      </c>
      <c r="H16" s="175">
        <v>0</v>
      </c>
      <c r="I16" s="175">
        <v>163935</v>
      </c>
      <c r="J16" s="175">
        <v>0</v>
      </c>
      <c r="K16" s="175"/>
      <c r="L16" s="428" t="s">
        <v>734</v>
      </c>
    </row>
    <row r="17" spans="1:12" ht="21.75" customHeight="1">
      <c r="A17" s="11">
        <v>851</v>
      </c>
      <c r="B17" s="11">
        <v>85154</v>
      </c>
      <c r="C17" s="11">
        <v>6060</v>
      </c>
      <c r="D17" s="475" t="s">
        <v>685</v>
      </c>
      <c r="E17" s="175">
        <f t="shared" si="0"/>
        <v>22950</v>
      </c>
      <c r="F17" s="175">
        <v>0</v>
      </c>
      <c r="G17" s="175">
        <v>0</v>
      </c>
      <c r="H17" s="175">
        <v>0</v>
      </c>
      <c r="I17" s="175">
        <v>22950</v>
      </c>
      <c r="J17" s="175">
        <v>0</v>
      </c>
      <c r="K17" s="175"/>
      <c r="L17" s="428" t="s">
        <v>711</v>
      </c>
    </row>
    <row r="18" spans="1:12" ht="23.25" customHeight="1">
      <c r="A18" s="11">
        <v>852</v>
      </c>
      <c r="B18" s="11">
        <v>85202</v>
      </c>
      <c r="C18" s="11">
        <v>6060</v>
      </c>
      <c r="D18" s="475" t="s">
        <v>690</v>
      </c>
      <c r="E18" s="175">
        <f t="shared" si="0"/>
        <v>7000</v>
      </c>
      <c r="F18" s="175">
        <v>7000</v>
      </c>
      <c r="G18" s="175">
        <v>0</v>
      </c>
      <c r="H18" s="175">
        <v>0</v>
      </c>
      <c r="I18" s="175">
        <v>0</v>
      </c>
      <c r="J18" s="175">
        <v>0</v>
      </c>
      <c r="K18" s="175"/>
      <c r="L18" s="428" t="s">
        <v>681</v>
      </c>
    </row>
    <row r="19" spans="1:12" ht="23.25" customHeight="1">
      <c r="A19" s="11">
        <v>854</v>
      </c>
      <c r="B19" s="11">
        <v>85403</v>
      </c>
      <c r="C19" s="11">
        <v>6060</v>
      </c>
      <c r="D19" s="475" t="s">
        <v>636</v>
      </c>
      <c r="E19" s="175">
        <f t="shared" si="0"/>
        <v>102530</v>
      </c>
      <c r="F19" s="175">
        <v>25633</v>
      </c>
      <c r="G19" s="175">
        <v>76897</v>
      </c>
      <c r="H19" s="175">
        <v>0</v>
      </c>
      <c r="I19" s="175">
        <v>0</v>
      </c>
      <c r="J19" s="175">
        <v>0</v>
      </c>
      <c r="K19" s="175"/>
      <c r="L19" s="676" t="s">
        <v>682</v>
      </c>
    </row>
    <row r="20" spans="1:12" ht="12" customHeight="1">
      <c r="A20" s="11">
        <v>854</v>
      </c>
      <c r="B20" s="11">
        <v>85403</v>
      </c>
      <c r="C20" s="11">
        <v>6060</v>
      </c>
      <c r="D20" s="475" t="s">
        <v>685</v>
      </c>
      <c r="E20" s="175">
        <f t="shared" si="0"/>
        <v>199941</v>
      </c>
      <c r="F20" s="175">
        <v>19994</v>
      </c>
      <c r="G20" s="175">
        <v>179947</v>
      </c>
      <c r="H20" s="175">
        <v>0</v>
      </c>
      <c r="I20" s="175">
        <v>0</v>
      </c>
      <c r="J20" s="175">
        <v>0</v>
      </c>
      <c r="K20" s="175"/>
      <c r="L20" s="677"/>
    </row>
    <row r="21" spans="1:12" ht="12" customHeight="1">
      <c r="A21" s="11">
        <v>801</v>
      </c>
      <c r="B21" s="11">
        <v>80111</v>
      </c>
      <c r="C21" s="11">
        <v>6060</v>
      </c>
      <c r="D21" s="475" t="s">
        <v>685</v>
      </c>
      <c r="E21" s="175">
        <f t="shared" si="0"/>
        <v>242951</v>
      </c>
      <c r="F21" s="175">
        <v>1000</v>
      </c>
      <c r="G21" s="175">
        <v>241951</v>
      </c>
      <c r="H21" s="175">
        <v>0</v>
      </c>
      <c r="I21" s="175">
        <v>0</v>
      </c>
      <c r="J21" s="175">
        <v>0</v>
      </c>
      <c r="K21" s="175"/>
      <c r="L21" s="678"/>
    </row>
    <row r="22" spans="1:12" ht="25.5" customHeight="1">
      <c r="A22" s="11">
        <v>754</v>
      </c>
      <c r="B22" s="11">
        <v>75405</v>
      </c>
      <c r="C22" s="11">
        <v>6150</v>
      </c>
      <c r="D22" s="475" t="s">
        <v>649</v>
      </c>
      <c r="E22" s="175">
        <v>5000</v>
      </c>
      <c r="F22" s="175">
        <v>5000</v>
      </c>
      <c r="G22" s="175">
        <v>0</v>
      </c>
      <c r="H22" s="175">
        <v>0</v>
      </c>
      <c r="I22" s="175">
        <v>0</v>
      </c>
      <c r="J22" s="175">
        <v>0</v>
      </c>
      <c r="K22" s="175"/>
      <c r="L22" s="428" t="s">
        <v>537</v>
      </c>
    </row>
    <row r="23" spans="1:12" ht="23.25" customHeight="1">
      <c r="A23" s="11">
        <v>754</v>
      </c>
      <c r="B23" s="11">
        <v>75411</v>
      </c>
      <c r="C23" s="11">
        <v>6060</v>
      </c>
      <c r="D23" s="475" t="s">
        <v>701</v>
      </c>
      <c r="E23" s="175">
        <f>F23+H23+I23+J23+G23</f>
        <v>60000</v>
      </c>
      <c r="F23" s="175">
        <v>60000</v>
      </c>
      <c r="G23" s="175"/>
      <c r="H23" s="175"/>
      <c r="I23" s="175"/>
      <c r="J23" s="175"/>
      <c r="K23" s="175"/>
      <c r="L23" s="428" t="s">
        <v>705</v>
      </c>
    </row>
    <row r="24" spans="1:12" ht="21.75" customHeight="1">
      <c r="A24" s="11">
        <v>754</v>
      </c>
      <c r="B24" s="11">
        <v>75414</v>
      </c>
      <c r="C24" s="11">
        <v>6060</v>
      </c>
      <c r="D24" s="475" t="s">
        <v>710</v>
      </c>
      <c r="E24" s="175">
        <f>F24+H24+I24+J24+G24</f>
        <v>19000</v>
      </c>
      <c r="F24" s="175">
        <v>0</v>
      </c>
      <c r="G24" s="175">
        <v>0</v>
      </c>
      <c r="H24" s="175">
        <v>0</v>
      </c>
      <c r="I24" s="175">
        <v>19000</v>
      </c>
      <c r="J24" s="175">
        <v>0</v>
      </c>
      <c r="K24" s="175"/>
      <c r="L24" s="428" t="s">
        <v>537</v>
      </c>
    </row>
    <row r="25" spans="1:12" ht="19.5" customHeight="1">
      <c r="A25" s="670" t="s">
        <v>303</v>
      </c>
      <c r="B25" s="671"/>
      <c r="C25" s="671"/>
      <c r="D25" s="672"/>
      <c r="E25" s="527">
        <f>F25+H25+I25+J25+G25</f>
        <v>1208310</v>
      </c>
      <c r="F25" s="527">
        <f>F9+F10+F11+F12+F13+F14+F15+F17+F18+F19+F20+F21+F22+F23+F24</f>
        <v>347561</v>
      </c>
      <c r="G25" s="527">
        <f>G9+G10+G12+G13+G14+G15+G17+G18+G19+G20+G21+G22+G23+G24</f>
        <v>498795</v>
      </c>
      <c r="H25" s="527">
        <f>H9+H10+H12+H13+H14+H15+H17+H18+H19+H20+H21+H22+H23+H24</f>
        <v>58976</v>
      </c>
      <c r="I25" s="527">
        <f>I9+I10+I12+I13+I14+I15+I16+I17+I18+I19+I20+I21+I22+I23+I24</f>
        <v>235085</v>
      </c>
      <c r="J25" s="527">
        <f>J9+J10+J12+J13+J14+J15+J17+J18+J19+J20+J21+J22+J23+J24</f>
        <v>67893</v>
      </c>
      <c r="K25" s="528" t="e">
        <f>#REF!+K14+K12+K10+K9</f>
        <v>#REF!</v>
      </c>
      <c r="L25" s="529" t="s">
        <v>365</v>
      </c>
    </row>
    <row r="26" spans="1:12" ht="12.75">
      <c r="A26" s="58"/>
      <c r="B26" s="58"/>
      <c r="C26" s="58"/>
      <c r="D26" s="58"/>
      <c r="E26" s="58"/>
      <c r="F26" s="58"/>
      <c r="G26" s="176"/>
      <c r="H26" s="58"/>
      <c r="I26" s="58"/>
      <c r="J26" s="58"/>
      <c r="K26" s="58"/>
      <c r="L26" s="58"/>
    </row>
    <row r="27" spans="1:12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27" customHeight="1">
      <c r="A28" s="58"/>
      <c r="B28" s="58"/>
      <c r="C28" s="58"/>
      <c r="D28" s="58"/>
      <c r="E28" s="58"/>
      <c r="F28" s="58"/>
      <c r="G28" s="58"/>
      <c r="H28" s="58"/>
      <c r="I28" s="58"/>
      <c r="J28" s="669" t="s">
        <v>501</v>
      </c>
      <c r="K28" s="669"/>
      <c r="L28" s="669"/>
    </row>
    <row r="29" spans="1:12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</sheetData>
  <mergeCells count="13">
    <mergeCell ref="L19:L21"/>
    <mergeCell ref="E5:E6"/>
    <mergeCell ref="E4:K4"/>
    <mergeCell ref="A3:L3"/>
    <mergeCell ref="C4:C6"/>
    <mergeCell ref="K1:L2"/>
    <mergeCell ref="J28:L28"/>
    <mergeCell ref="A25:D25"/>
    <mergeCell ref="L4:L6"/>
    <mergeCell ref="F5:K5"/>
    <mergeCell ref="A4:A6"/>
    <mergeCell ref="B4:B6"/>
    <mergeCell ref="D4:D6"/>
  </mergeCells>
  <printOptions horizontalCentered="1" verticalCentered="1"/>
  <pageMargins left="0.3937007874015748" right="0.3937007874015748" top="0.03937007874015748" bottom="0.03937007874015748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30"/>
  <sheetViews>
    <sheetView tabSelected="1" workbookViewId="0" topLeftCell="A1">
      <selection activeCell="I2" sqref="I2:R2"/>
    </sheetView>
  </sheetViews>
  <sheetFormatPr defaultColWidth="9.00390625" defaultRowHeight="12.75"/>
  <cols>
    <col min="1" max="1" width="3.00390625" style="207" customWidth="1"/>
    <col min="2" max="2" width="4.25390625" style="207" customWidth="1"/>
    <col min="3" max="3" width="3.875" style="207" customWidth="1"/>
    <col min="4" max="4" width="14.625" style="207" customWidth="1"/>
    <col min="5" max="5" width="9.75390625" style="207" customWidth="1"/>
    <col min="6" max="6" width="9.25390625" style="207" customWidth="1"/>
    <col min="7" max="7" width="8.125" style="207" customWidth="1"/>
    <col min="8" max="8" width="10.125" style="207" hidden="1" customWidth="1"/>
    <col min="9" max="9" width="8.25390625" style="207" customWidth="1"/>
    <col min="10" max="10" width="8.00390625" style="207" customWidth="1"/>
    <col min="11" max="11" width="9.125" style="207" customWidth="1"/>
    <col min="12" max="12" width="8.125" style="207" customWidth="1"/>
    <col min="13" max="14" width="9.375" style="207" customWidth="1"/>
    <col min="15" max="15" width="9.75390625" style="207" customWidth="1"/>
    <col min="16" max="17" width="9.25390625" style="207" customWidth="1"/>
    <col min="18" max="18" width="10.875" style="207" customWidth="1"/>
    <col min="19" max="16384" width="9.125" style="207" customWidth="1"/>
  </cols>
  <sheetData>
    <row r="1" ht="1.5" customHeight="1"/>
    <row r="2" spans="3:18" ht="17.25" customHeight="1">
      <c r="C2" s="382"/>
      <c r="E2" s="208"/>
      <c r="I2" s="679" t="s">
        <v>755</v>
      </c>
      <c r="J2" s="679"/>
      <c r="K2" s="679"/>
      <c r="L2" s="679"/>
      <c r="M2" s="679"/>
      <c r="N2" s="679"/>
      <c r="O2" s="679"/>
      <c r="P2" s="679"/>
      <c r="Q2" s="679"/>
      <c r="R2" s="679"/>
    </row>
    <row r="3" spans="1:18" ht="16.5" customHeight="1">
      <c r="A3" s="680" t="s">
        <v>366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</row>
    <row r="4" spans="1:18" s="233" customFormat="1" ht="12" customHeight="1">
      <c r="A4" s="681" t="s">
        <v>217</v>
      </c>
      <c r="B4" s="681" t="s">
        <v>503</v>
      </c>
      <c r="C4" s="682" t="s">
        <v>219</v>
      </c>
      <c r="D4" s="685" t="s">
        <v>367</v>
      </c>
      <c r="E4" s="685" t="s">
        <v>653</v>
      </c>
      <c r="F4" s="617" t="s">
        <v>520</v>
      </c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9"/>
      <c r="R4" s="686" t="s">
        <v>659</v>
      </c>
    </row>
    <row r="5" spans="1:21" s="233" customFormat="1" ht="11.25" customHeight="1">
      <c r="A5" s="681"/>
      <c r="B5" s="681"/>
      <c r="C5" s="683"/>
      <c r="D5" s="685"/>
      <c r="E5" s="685"/>
      <c r="F5" s="687" t="s">
        <v>652</v>
      </c>
      <c r="G5" s="617" t="s">
        <v>364</v>
      </c>
      <c r="H5" s="618"/>
      <c r="I5" s="618"/>
      <c r="J5" s="618"/>
      <c r="K5" s="618"/>
      <c r="L5" s="618"/>
      <c r="M5" s="619"/>
      <c r="N5" s="380" t="s">
        <v>310</v>
      </c>
      <c r="O5" s="681" t="s">
        <v>368</v>
      </c>
      <c r="P5" s="689" t="s">
        <v>430</v>
      </c>
      <c r="Q5" s="682">
        <v>2008</v>
      </c>
      <c r="R5" s="686"/>
      <c r="U5" s="233">
        <v>3</v>
      </c>
    </row>
    <row r="6" spans="1:20" s="233" customFormat="1" ht="36" customHeight="1">
      <c r="A6" s="681"/>
      <c r="B6" s="681"/>
      <c r="C6" s="684"/>
      <c r="D6" s="685"/>
      <c r="E6" s="685"/>
      <c r="F6" s="688"/>
      <c r="G6" s="383" t="s">
        <v>498</v>
      </c>
      <c r="H6" s="381" t="s">
        <v>369</v>
      </c>
      <c r="I6" s="383" t="s">
        <v>684</v>
      </c>
      <c r="J6" s="383" t="s">
        <v>502</v>
      </c>
      <c r="K6" s="383" t="s">
        <v>511</v>
      </c>
      <c r="L6" s="383" t="s">
        <v>495</v>
      </c>
      <c r="M6" s="383" t="s">
        <v>542</v>
      </c>
      <c r="N6" s="383" t="s">
        <v>508</v>
      </c>
      <c r="O6" s="681"/>
      <c r="P6" s="689"/>
      <c r="Q6" s="684"/>
      <c r="R6" s="686"/>
      <c r="T6" s="425"/>
    </row>
    <row r="7" spans="1:18" ht="9.7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8</v>
      </c>
      <c r="J7" s="209">
        <v>9</v>
      </c>
      <c r="K7" s="209">
        <v>10</v>
      </c>
      <c r="L7" s="209">
        <v>11</v>
      </c>
      <c r="M7" s="209">
        <v>12</v>
      </c>
      <c r="N7" s="209">
        <v>13</v>
      </c>
      <c r="O7" s="209">
        <v>14</v>
      </c>
      <c r="P7" s="210">
        <v>15</v>
      </c>
      <c r="Q7" s="210">
        <v>16</v>
      </c>
      <c r="R7" s="209">
        <v>17</v>
      </c>
    </row>
    <row r="8" spans="1:18" ht="47.25" customHeight="1" hidden="1">
      <c r="A8" s="202">
        <v>600</v>
      </c>
      <c r="B8" s="202">
        <v>60014</v>
      </c>
      <c r="C8" s="202">
        <v>6050</v>
      </c>
      <c r="D8" s="201" t="s">
        <v>370</v>
      </c>
      <c r="E8" s="211">
        <f aca="true" t="shared" si="0" ref="E8:E27">F8+O8+P8</f>
        <v>0</v>
      </c>
      <c r="F8" s="211">
        <f>G8+H8+J8+I8</f>
        <v>0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428" t="s">
        <v>371</v>
      </c>
    </row>
    <row r="9" spans="1:18" ht="16.5" customHeight="1">
      <c r="A9" s="202">
        <v>600</v>
      </c>
      <c r="B9" s="202">
        <v>60014</v>
      </c>
      <c r="C9" s="202">
        <v>6058</v>
      </c>
      <c r="D9" s="676" t="s">
        <v>504</v>
      </c>
      <c r="E9" s="229">
        <f t="shared" si="0"/>
        <v>1023043</v>
      </c>
      <c r="F9" s="229">
        <f aca="true" t="shared" si="1" ref="F9:F20">G9+I9+J9+K9</f>
        <v>454878</v>
      </c>
      <c r="G9" s="211"/>
      <c r="H9" s="211">
        <v>0</v>
      </c>
      <c r="I9" s="211"/>
      <c r="J9" s="229"/>
      <c r="K9" s="211">
        <v>454878</v>
      </c>
      <c r="L9" s="211"/>
      <c r="M9" s="211"/>
      <c r="N9" s="211">
        <v>454878</v>
      </c>
      <c r="O9" s="211">
        <v>568165</v>
      </c>
      <c r="P9" s="211">
        <v>0</v>
      </c>
      <c r="Q9" s="212">
        <v>0</v>
      </c>
      <c r="R9" s="692" t="s">
        <v>657</v>
      </c>
    </row>
    <row r="10" spans="1:18" ht="21" customHeight="1">
      <c r="A10" s="202">
        <v>600</v>
      </c>
      <c r="B10" s="202">
        <v>60014</v>
      </c>
      <c r="C10" s="202">
        <v>6059</v>
      </c>
      <c r="D10" s="678"/>
      <c r="E10" s="229">
        <f t="shared" si="0"/>
        <v>381015</v>
      </c>
      <c r="F10" s="229">
        <f t="shared" si="1"/>
        <v>151626</v>
      </c>
      <c r="G10" s="213">
        <v>101626</v>
      </c>
      <c r="H10" s="214"/>
      <c r="I10" s="211">
        <v>0</v>
      </c>
      <c r="J10" s="229">
        <v>50000</v>
      </c>
      <c r="K10" s="211">
        <v>0</v>
      </c>
      <c r="L10" s="211"/>
      <c r="M10" s="211"/>
      <c r="N10" s="211">
        <v>0</v>
      </c>
      <c r="O10" s="211">
        <v>229389</v>
      </c>
      <c r="P10" s="211">
        <v>0</v>
      </c>
      <c r="Q10" s="215">
        <v>0</v>
      </c>
      <c r="R10" s="692"/>
    </row>
    <row r="11" spans="1:18" ht="12.75" customHeight="1">
      <c r="A11" s="216"/>
      <c r="B11" s="216"/>
      <c r="C11" s="216"/>
      <c r="D11" s="504" t="s">
        <v>509</v>
      </c>
      <c r="E11" s="505">
        <f t="shared" si="0"/>
        <v>1404058</v>
      </c>
      <c r="F11" s="505">
        <f t="shared" si="1"/>
        <v>606504</v>
      </c>
      <c r="G11" s="506">
        <f>G9+G10</f>
        <v>101626</v>
      </c>
      <c r="H11" s="507"/>
      <c r="I11" s="506">
        <f aca="true" t="shared" si="2" ref="I11:Q11">I9+I10</f>
        <v>0</v>
      </c>
      <c r="J11" s="508">
        <f t="shared" si="2"/>
        <v>50000</v>
      </c>
      <c r="K11" s="506">
        <f t="shared" si="2"/>
        <v>454878</v>
      </c>
      <c r="L11" s="506"/>
      <c r="M11" s="506"/>
      <c r="N11" s="506">
        <f t="shared" si="2"/>
        <v>454878</v>
      </c>
      <c r="O11" s="506">
        <f t="shared" si="2"/>
        <v>797554</v>
      </c>
      <c r="P11" s="506">
        <f t="shared" si="2"/>
        <v>0</v>
      </c>
      <c r="Q11" s="506">
        <f t="shared" si="2"/>
        <v>0</v>
      </c>
      <c r="R11" s="692"/>
    </row>
    <row r="12" spans="1:18" ht="20.25" customHeight="1">
      <c r="A12" s="203">
        <v>600</v>
      </c>
      <c r="B12" s="203">
        <v>60014</v>
      </c>
      <c r="C12" s="203">
        <v>6058</v>
      </c>
      <c r="D12" s="690" t="s">
        <v>505</v>
      </c>
      <c r="E12" s="515">
        <f t="shared" si="0"/>
        <v>4686600</v>
      </c>
      <c r="F12" s="515">
        <f t="shared" si="1"/>
        <v>1500000</v>
      </c>
      <c r="G12" s="516">
        <v>0</v>
      </c>
      <c r="H12" s="517">
        <v>0</v>
      </c>
      <c r="I12" s="518">
        <v>0</v>
      </c>
      <c r="J12" s="519">
        <v>0</v>
      </c>
      <c r="K12" s="518">
        <v>1500000</v>
      </c>
      <c r="L12" s="518"/>
      <c r="M12" s="518"/>
      <c r="N12" s="518">
        <v>1500000</v>
      </c>
      <c r="O12" s="518">
        <v>1500000</v>
      </c>
      <c r="P12" s="518">
        <v>1686600</v>
      </c>
      <c r="Q12" s="212">
        <v>0</v>
      </c>
      <c r="R12" s="692" t="s">
        <v>658</v>
      </c>
    </row>
    <row r="13" spans="1:18" ht="25.5" customHeight="1">
      <c r="A13" s="204">
        <v>600</v>
      </c>
      <c r="B13" s="204">
        <v>60014</v>
      </c>
      <c r="C13" s="204">
        <v>6059</v>
      </c>
      <c r="D13" s="691"/>
      <c r="E13" s="515">
        <f t="shared" si="0"/>
        <v>1562200</v>
      </c>
      <c r="F13" s="515">
        <f t="shared" si="1"/>
        <v>500000</v>
      </c>
      <c r="G13" s="520">
        <v>470000</v>
      </c>
      <c r="H13" s="521"/>
      <c r="I13" s="522"/>
      <c r="J13" s="523">
        <v>30000</v>
      </c>
      <c r="K13" s="522">
        <v>0</v>
      </c>
      <c r="L13" s="522"/>
      <c r="M13" s="522"/>
      <c r="N13" s="522">
        <v>0</v>
      </c>
      <c r="O13" s="522">
        <v>500000</v>
      </c>
      <c r="P13" s="522">
        <v>562200</v>
      </c>
      <c r="Q13" s="217">
        <v>0</v>
      </c>
      <c r="R13" s="692"/>
    </row>
    <row r="14" spans="1:18" ht="13.5" customHeight="1">
      <c r="A14" s="205"/>
      <c r="B14" s="205"/>
      <c r="C14" s="205"/>
      <c r="D14" s="512" t="s">
        <v>510</v>
      </c>
      <c r="E14" s="477">
        <f t="shared" si="0"/>
        <v>6248800</v>
      </c>
      <c r="F14" s="477">
        <f t="shared" si="1"/>
        <v>2000000</v>
      </c>
      <c r="G14" s="513">
        <f>G12+G13</f>
        <v>470000</v>
      </c>
      <c r="H14" s="507"/>
      <c r="I14" s="514">
        <f aca="true" t="shared" si="3" ref="I14:Q14">I12+I13</f>
        <v>0</v>
      </c>
      <c r="J14" s="514">
        <f t="shared" si="3"/>
        <v>30000</v>
      </c>
      <c r="K14" s="478">
        <f t="shared" si="3"/>
        <v>1500000</v>
      </c>
      <c r="L14" s="513"/>
      <c r="M14" s="513"/>
      <c r="N14" s="513">
        <f t="shared" si="3"/>
        <v>1500000</v>
      </c>
      <c r="O14" s="513">
        <f t="shared" si="3"/>
        <v>2000000</v>
      </c>
      <c r="P14" s="513">
        <f t="shared" si="3"/>
        <v>2248800</v>
      </c>
      <c r="Q14" s="218">
        <f t="shared" si="3"/>
        <v>0</v>
      </c>
      <c r="R14" s="692"/>
    </row>
    <row r="15" spans="1:18" ht="23.25" customHeight="1">
      <c r="A15" s="204">
        <v>600</v>
      </c>
      <c r="B15" s="204">
        <v>60014</v>
      </c>
      <c r="C15" s="204">
        <v>6058</v>
      </c>
      <c r="D15" s="696" t="s">
        <v>506</v>
      </c>
      <c r="E15" s="229">
        <f t="shared" si="0"/>
        <v>706110</v>
      </c>
      <c r="F15" s="229">
        <f t="shared" si="1"/>
        <v>0</v>
      </c>
      <c r="G15" s="217">
        <v>0</v>
      </c>
      <c r="H15" s="214"/>
      <c r="I15" s="217">
        <v>0</v>
      </c>
      <c r="J15" s="226">
        <v>0</v>
      </c>
      <c r="K15" s="217">
        <v>0</v>
      </c>
      <c r="L15" s="217"/>
      <c r="M15" s="217"/>
      <c r="N15" s="217">
        <v>0</v>
      </c>
      <c r="O15" s="217">
        <v>706110</v>
      </c>
      <c r="P15" s="217">
        <v>0</v>
      </c>
      <c r="Q15" s="212">
        <v>0</v>
      </c>
      <c r="R15" s="692" t="s">
        <v>655</v>
      </c>
    </row>
    <row r="16" spans="1:18" ht="42" customHeight="1">
      <c r="A16" s="473">
        <v>600</v>
      </c>
      <c r="B16" s="473">
        <v>60014</v>
      </c>
      <c r="C16" s="473">
        <v>6059</v>
      </c>
      <c r="D16" s="697"/>
      <c r="E16" s="229">
        <f t="shared" si="0"/>
        <v>235370</v>
      </c>
      <c r="F16" s="229">
        <f t="shared" si="1"/>
        <v>41480</v>
      </c>
      <c r="G16" s="217">
        <v>41480</v>
      </c>
      <c r="H16" s="214"/>
      <c r="I16" s="217">
        <v>0</v>
      </c>
      <c r="J16" s="226">
        <v>0</v>
      </c>
      <c r="K16" s="217">
        <v>0</v>
      </c>
      <c r="L16" s="217"/>
      <c r="M16" s="217"/>
      <c r="N16" s="217">
        <v>0</v>
      </c>
      <c r="O16" s="217">
        <v>193890</v>
      </c>
      <c r="P16" s="217">
        <v>0</v>
      </c>
      <c r="Q16" s="217">
        <v>0</v>
      </c>
      <c r="R16" s="692"/>
    </row>
    <row r="17" spans="1:18" ht="21" customHeight="1">
      <c r="A17" s="205"/>
      <c r="B17" s="205"/>
      <c r="C17" s="205"/>
      <c r="D17" s="512" t="s">
        <v>507</v>
      </c>
      <c r="E17" s="477">
        <f t="shared" si="0"/>
        <v>941480</v>
      </c>
      <c r="F17" s="505">
        <f t="shared" si="1"/>
        <v>41480</v>
      </c>
      <c r="G17" s="513">
        <f>G15+G16</f>
        <v>41480</v>
      </c>
      <c r="H17" s="507"/>
      <c r="I17" s="514">
        <f aca="true" t="shared" si="4" ref="I17:P17">I15+I16</f>
        <v>0</v>
      </c>
      <c r="J17" s="514">
        <f t="shared" si="4"/>
        <v>0</v>
      </c>
      <c r="K17" s="478">
        <f t="shared" si="4"/>
        <v>0</v>
      </c>
      <c r="L17" s="513"/>
      <c r="M17" s="513"/>
      <c r="N17" s="513">
        <f t="shared" si="4"/>
        <v>0</v>
      </c>
      <c r="O17" s="513">
        <f t="shared" si="4"/>
        <v>900000</v>
      </c>
      <c r="P17" s="511">
        <f t="shared" si="4"/>
        <v>0</v>
      </c>
      <c r="Q17" s="509"/>
      <c r="R17" s="692"/>
    </row>
    <row r="18" spans="1:18" ht="23.25" customHeight="1">
      <c r="A18" s="204">
        <v>851</v>
      </c>
      <c r="B18" s="204">
        <v>85111</v>
      </c>
      <c r="C18" s="204">
        <v>6058</v>
      </c>
      <c r="D18" s="698" t="s">
        <v>522</v>
      </c>
      <c r="E18" s="229">
        <f aca="true" t="shared" si="5" ref="E18:E24">F18+O18+P18+Q18</f>
        <v>8724000</v>
      </c>
      <c r="F18" s="229">
        <f t="shared" si="1"/>
        <v>0</v>
      </c>
      <c r="G18" s="218">
        <v>0</v>
      </c>
      <c r="H18" s="214"/>
      <c r="I18" s="226">
        <v>0</v>
      </c>
      <c r="J18" s="226">
        <v>0</v>
      </c>
      <c r="K18" s="217">
        <v>0</v>
      </c>
      <c r="L18" s="217"/>
      <c r="M18" s="217"/>
      <c r="N18" s="217">
        <v>0</v>
      </c>
      <c r="O18" s="217">
        <v>2617500</v>
      </c>
      <c r="P18" s="217">
        <v>3053250</v>
      </c>
      <c r="Q18" s="212">
        <v>3053250</v>
      </c>
      <c r="R18" s="700" t="s">
        <v>540</v>
      </c>
    </row>
    <row r="19" spans="1:18" ht="22.5" customHeight="1">
      <c r="A19" s="204">
        <v>851</v>
      </c>
      <c r="B19" s="204">
        <v>85111</v>
      </c>
      <c r="C19" s="204">
        <v>6059</v>
      </c>
      <c r="D19" s="699"/>
      <c r="E19" s="229">
        <f t="shared" si="5"/>
        <v>2908000</v>
      </c>
      <c r="F19" s="229">
        <f t="shared" si="1"/>
        <v>101860</v>
      </c>
      <c r="G19" s="217">
        <v>101860</v>
      </c>
      <c r="H19" s="214"/>
      <c r="I19" s="226">
        <v>0</v>
      </c>
      <c r="J19" s="226">
        <v>0</v>
      </c>
      <c r="K19" s="217">
        <v>0</v>
      </c>
      <c r="L19" s="217"/>
      <c r="M19" s="217"/>
      <c r="N19" s="217">
        <v>0</v>
      </c>
      <c r="O19" s="217">
        <v>882552</v>
      </c>
      <c r="P19" s="217">
        <v>961794</v>
      </c>
      <c r="Q19" s="212">
        <v>961794</v>
      </c>
      <c r="R19" s="701"/>
    </row>
    <row r="20" spans="1:18" ht="18" customHeight="1">
      <c r="A20" s="204"/>
      <c r="B20" s="204"/>
      <c r="C20" s="204"/>
      <c r="D20" s="524" t="s">
        <v>519</v>
      </c>
      <c r="E20" s="477">
        <f t="shared" si="5"/>
        <v>11632000</v>
      </c>
      <c r="F20" s="477">
        <f t="shared" si="1"/>
        <v>101860</v>
      </c>
      <c r="G20" s="513">
        <f>G18+G19</f>
        <v>101860</v>
      </c>
      <c r="H20" s="510"/>
      <c r="I20" s="514">
        <f aca="true" t="shared" si="6" ref="I20:Q20">I18+I19</f>
        <v>0</v>
      </c>
      <c r="J20" s="514">
        <f t="shared" si="6"/>
        <v>0</v>
      </c>
      <c r="K20" s="478">
        <f t="shared" si="6"/>
        <v>0</v>
      </c>
      <c r="L20" s="513"/>
      <c r="M20" s="513"/>
      <c r="N20" s="513">
        <f t="shared" si="6"/>
        <v>0</v>
      </c>
      <c r="O20" s="513">
        <f t="shared" si="6"/>
        <v>3500052</v>
      </c>
      <c r="P20" s="513">
        <f t="shared" si="6"/>
        <v>4015044</v>
      </c>
      <c r="Q20" s="513">
        <f t="shared" si="6"/>
        <v>4015044</v>
      </c>
      <c r="R20" s="702"/>
    </row>
    <row r="21" spans="1:18" ht="66" customHeight="1">
      <c r="A21" s="473">
        <v>600</v>
      </c>
      <c r="B21" s="473">
        <v>60014</v>
      </c>
      <c r="C21" s="473">
        <v>6050</v>
      </c>
      <c r="D21" s="190" t="s">
        <v>539</v>
      </c>
      <c r="E21" s="227">
        <f t="shared" si="5"/>
        <v>3575048</v>
      </c>
      <c r="F21" s="227">
        <f>G21+I21+J21+K21+L21+M21</f>
        <v>3575048</v>
      </c>
      <c r="G21" s="218">
        <v>95354</v>
      </c>
      <c r="H21" s="214"/>
      <c r="I21" s="228">
        <v>0</v>
      </c>
      <c r="J21" s="228">
        <v>95353</v>
      </c>
      <c r="K21" s="218"/>
      <c r="L21" s="218">
        <v>703055</v>
      </c>
      <c r="M21" s="218">
        <v>2681286</v>
      </c>
      <c r="N21" s="218"/>
      <c r="O21" s="218">
        <v>0</v>
      </c>
      <c r="P21" s="218"/>
      <c r="Q21" s="218"/>
      <c r="R21" s="472" t="s">
        <v>654</v>
      </c>
    </row>
    <row r="22" spans="1:19" ht="18" customHeight="1">
      <c r="A22" s="206">
        <v>851</v>
      </c>
      <c r="B22" s="206">
        <v>85111</v>
      </c>
      <c r="C22" s="206">
        <v>6050</v>
      </c>
      <c r="D22" s="189" t="s">
        <v>521</v>
      </c>
      <c r="E22" s="227">
        <f t="shared" si="5"/>
        <v>55065</v>
      </c>
      <c r="F22" s="230">
        <f>G22+H22+J22+I22+N22</f>
        <v>55065</v>
      </c>
      <c r="G22" s="217">
        <v>55065</v>
      </c>
      <c r="H22" s="217">
        <v>0</v>
      </c>
      <c r="I22" s="226">
        <v>0</v>
      </c>
      <c r="J22" s="226">
        <v>0</v>
      </c>
      <c r="K22" s="217">
        <v>0</v>
      </c>
      <c r="L22" s="217"/>
      <c r="M22" s="217"/>
      <c r="N22" s="217">
        <v>0</v>
      </c>
      <c r="O22" s="217">
        <v>0</v>
      </c>
      <c r="P22" s="217">
        <v>0</v>
      </c>
      <c r="Q22" s="217"/>
      <c r="R22" s="429" t="s">
        <v>656</v>
      </c>
      <c r="S22" s="219"/>
    </row>
    <row r="23" spans="1:19" ht="16.5" customHeight="1">
      <c r="A23" s="206">
        <v>854</v>
      </c>
      <c r="B23" s="206">
        <v>85410</v>
      </c>
      <c r="C23" s="206">
        <v>6051</v>
      </c>
      <c r="D23" s="676" t="s">
        <v>699</v>
      </c>
      <c r="E23" s="227">
        <f t="shared" si="5"/>
        <v>450000</v>
      </c>
      <c r="F23" s="230">
        <v>0</v>
      </c>
      <c r="G23" s="217"/>
      <c r="H23" s="217"/>
      <c r="I23" s="226"/>
      <c r="J23" s="226"/>
      <c r="K23" s="217"/>
      <c r="L23" s="217"/>
      <c r="M23" s="217"/>
      <c r="N23" s="217"/>
      <c r="O23" s="217">
        <v>450000</v>
      </c>
      <c r="P23" s="217"/>
      <c r="Q23" s="217"/>
      <c r="R23" s="703" t="s">
        <v>698</v>
      </c>
      <c r="S23" s="219"/>
    </row>
    <row r="24" spans="1:19" ht="21" customHeight="1">
      <c r="A24" s="206">
        <v>854</v>
      </c>
      <c r="B24" s="206">
        <v>85410</v>
      </c>
      <c r="C24" s="206">
        <v>6052</v>
      </c>
      <c r="D24" s="678"/>
      <c r="E24" s="227">
        <f t="shared" si="5"/>
        <v>167500</v>
      </c>
      <c r="F24" s="230">
        <f>G24+H24+J24+I24+N24</f>
        <v>6100</v>
      </c>
      <c r="G24" s="217">
        <v>6100</v>
      </c>
      <c r="H24" s="217"/>
      <c r="I24" s="226"/>
      <c r="J24" s="226"/>
      <c r="K24" s="217"/>
      <c r="L24" s="217"/>
      <c r="M24" s="217"/>
      <c r="N24" s="217"/>
      <c r="O24" s="217">
        <v>161400</v>
      </c>
      <c r="P24" s="217"/>
      <c r="Q24" s="217"/>
      <c r="R24" s="704"/>
      <c r="S24" s="219"/>
    </row>
    <row r="25" spans="1:19" ht="10.5" customHeight="1">
      <c r="A25" s="206"/>
      <c r="B25" s="206"/>
      <c r="C25" s="206"/>
      <c r="D25" s="220" t="s">
        <v>697</v>
      </c>
      <c r="E25" s="227">
        <f>E23+E24</f>
        <v>617500</v>
      </c>
      <c r="F25" s="230">
        <f>F23+F24</f>
        <v>6100</v>
      </c>
      <c r="G25" s="217">
        <f>G23+G24</f>
        <v>6100</v>
      </c>
      <c r="H25" s="217"/>
      <c r="I25" s="226"/>
      <c r="J25" s="226"/>
      <c r="K25" s="217"/>
      <c r="L25" s="217"/>
      <c r="M25" s="217"/>
      <c r="N25" s="217"/>
      <c r="O25" s="217">
        <f>O23+O24</f>
        <v>611400</v>
      </c>
      <c r="P25" s="217"/>
      <c r="Q25" s="217"/>
      <c r="R25" s="705"/>
      <c r="S25" s="219"/>
    </row>
    <row r="26" spans="1:19" ht="18" customHeight="1">
      <c r="A26" s="206">
        <v>600</v>
      </c>
      <c r="B26" s="206">
        <v>60014</v>
      </c>
      <c r="C26" s="206">
        <v>6610</v>
      </c>
      <c r="D26" s="220" t="s">
        <v>706</v>
      </c>
      <c r="E26" s="228">
        <f>F26</f>
        <v>8880</v>
      </c>
      <c r="F26" s="230">
        <f>G26</f>
        <v>8880</v>
      </c>
      <c r="G26" s="217">
        <v>8880</v>
      </c>
      <c r="H26" s="217"/>
      <c r="I26" s="226"/>
      <c r="J26" s="226"/>
      <c r="K26" s="217"/>
      <c r="L26" s="217"/>
      <c r="M26" s="217"/>
      <c r="N26" s="217"/>
      <c r="O26" s="217"/>
      <c r="P26" s="217"/>
      <c r="Q26" s="217"/>
      <c r="R26" s="440"/>
      <c r="S26" s="219"/>
    </row>
    <row r="27" spans="1:19" ht="19.5" customHeight="1">
      <c r="A27" s="221">
        <v>750</v>
      </c>
      <c r="B27" s="221">
        <v>75020</v>
      </c>
      <c r="C27" s="221">
        <v>6058</v>
      </c>
      <c r="D27" s="220" t="s">
        <v>526</v>
      </c>
      <c r="E27" s="226">
        <f t="shared" si="0"/>
        <v>42000</v>
      </c>
      <c r="F27" s="231">
        <f>G27+H27+J27+I27+N27</f>
        <v>0</v>
      </c>
      <c r="G27" s="217">
        <v>0</v>
      </c>
      <c r="H27" s="217"/>
      <c r="I27" s="226">
        <v>0</v>
      </c>
      <c r="J27" s="226">
        <v>0</v>
      </c>
      <c r="K27" s="217">
        <v>0</v>
      </c>
      <c r="L27" s="217"/>
      <c r="M27" s="217"/>
      <c r="N27" s="217">
        <v>0</v>
      </c>
      <c r="O27" s="217">
        <v>42000</v>
      </c>
      <c r="P27" s="217">
        <v>0</v>
      </c>
      <c r="Q27" s="217">
        <v>0</v>
      </c>
      <c r="R27" s="429" t="s">
        <v>527</v>
      </c>
      <c r="S27" s="219"/>
    </row>
    <row r="28" spans="1:18" ht="18.75" customHeight="1">
      <c r="A28" s="693" t="s">
        <v>372</v>
      </c>
      <c r="B28" s="694"/>
      <c r="C28" s="694"/>
      <c r="D28" s="695"/>
      <c r="E28" s="477">
        <f>E11+E14+E17+E20+E21+E22+E25+E26+E27</f>
        <v>24524831</v>
      </c>
      <c r="F28" s="477">
        <f>F11+F14+F17+F20+F21+F22+F25+F26+F27</f>
        <v>6394937</v>
      </c>
      <c r="G28" s="477">
        <f>G11+G14+G17+G20+G21+G22+G25+G26+G27</f>
        <v>880365</v>
      </c>
      <c r="H28" s="477">
        <f>H11+H14+H17+H20+H21+H22+H25+H26+H27</f>
        <v>0</v>
      </c>
      <c r="I28" s="477">
        <f aca="true" t="shared" si="7" ref="I28:Q28">I11+I14+I17+I20+I21+I22+I25+I27</f>
        <v>0</v>
      </c>
      <c r="J28" s="477">
        <f t="shared" si="7"/>
        <v>175353</v>
      </c>
      <c r="K28" s="477">
        <f t="shared" si="7"/>
        <v>1954878</v>
      </c>
      <c r="L28" s="477">
        <f t="shared" si="7"/>
        <v>703055</v>
      </c>
      <c r="M28" s="477">
        <f t="shared" si="7"/>
        <v>2681286</v>
      </c>
      <c r="N28" s="477">
        <f t="shared" si="7"/>
        <v>1954878</v>
      </c>
      <c r="O28" s="477">
        <f t="shared" si="7"/>
        <v>7851006</v>
      </c>
      <c r="P28" s="477">
        <f t="shared" si="7"/>
        <v>6263844</v>
      </c>
      <c r="Q28" s="477">
        <f t="shared" si="7"/>
        <v>4015044</v>
      </c>
      <c r="R28" s="478" t="s">
        <v>358</v>
      </c>
    </row>
    <row r="29" spans="6:10" ht="16.5" customHeight="1">
      <c r="F29" s="232"/>
      <c r="J29" s="232"/>
    </row>
    <row r="30" ht="9.75">
      <c r="N30" s="207" t="s">
        <v>384</v>
      </c>
    </row>
    <row r="32" ht="9.75" hidden="1"/>
    <row r="36" ht="12" customHeight="1"/>
    <row r="37" ht="9.75" hidden="1"/>
    <row r="38" ht="18" customHeight="1"/>
  </sheetData>
  <mergeCells count="25">
    <mergeCell ref="A28:D28"/>
    <mergeCell ref="D15:D16"/>
    <mergeCell ref="D18:D19"/>
    <mergeCell ref="R18:R20"/>
    <mergeCell ref="R15:R17"/>
    <mergeCell ref="R23:R25"/>
    <mergeCell ref="D23:D24"/>
    <mergeCell ref="D9:D10"/>
    <mergeCell ref="D12:D13"/>
    <mergeCell ref="R12:R14"/>
    <mergeCell ref="R9:R11"/>
    <mergeCell ref="O5:O6"/>
    <mergeCell ref="P5:P6"/>
    <mergeCell ref="Q5:Q6"/>
    <mergeCell ref="G5:M5"/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</mergeCells>
  <printOptions/>
  <pageMargins left="0" right="0" top="0" bottom="0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2005-11-28T08:27:19Z</cp:lastPrinted>
  <dcterms:created xsi:type="dcterms:W3CDTF">1997-02-26T13:46:56Z</dcterms:created>
  <dcterms:modified xsi:type="dcterms:W3CDTF">2005-12-12T08:47:38Z</dcterms:modified>
  <cp:category/>
  <cp:version/>
  <cp:contentType/>
  <cp:contentStatus/>
</cp:coreProperties>
</file>