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0280" windowHeight="8190" activeTab="1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C7" i="2"/>
  <c r="D7"/>
  <c r="E7"/>
  <c r="F7"/>
  <c r="G7"/>
  <c r="H7"/>
  <c r="I7"/>
  <c r="J7"/>
  <c r="K7"/>
  <c r="L7"/>
  <c r="M7"/>
  <c r="O7"/>
  <c r="P7"/>
  <c r="N7"/>
  <c r="G55" i="1"/>
  <c r="H55"/>
  <c r="I55"/>
  <c r="J55"/>
  <c r="K55"/>
  <c r="L55"/>
  <c r="M55"/>
  <c r="N55"/>
  <c r="O55"/>
  <c r="P55"/>
  <c r="Q55"/>
  <c r="R55"/>
  <c r="S55"/>
  <c r="T55"/>
  <c r="U55"/>
  <c r="V55"/>
  <c r="W55"/>
  <c r="Y55"/>
  <c r="C55"/>
  <c r="D55"/>
  <c r="E55"/>
  <c r="F55"/>
  <c r="Z55" l="1"/>
</calcChain>
</file>

<file path=xl/sharedStrings.xml><?xml version="1.0" encoding="utf-8"?>
<sst xmlns="http://schemas.openxmlformats.org/spreadsheetml/2006/main" count="138" uniqueCount="84">
  <si>
    <t>L.p.</t>
  </si>
  <si>
    <t>P-1b</t>
  </si>
  <si>
    <t>P-2b</t>
  </si>
  <si>
    <t>P-3b</t>
  </si>
  <si>
    <t>P-4</t>
  </si>
  <si>
    <t>P-6</t>
  </si>
  <si>
    <t>P-7a</t>
  </si>
  <si>
    <t>P-7b</t>
  </si>
  <si>
    <t>P-8b</t>
  </si>
  <si>
    <t>P-8d</t>
  </si>
  <si>
    <t>P-10</t>
  </si>
  <si>
    <t>P-12</t>
  </si>
  <si>
    <t>P-14</t>
  </si>
  <si>
    <t>P-13</t>
  </si>
  <si>
    <t>P-17</t>
  </si>
  <si>
    <t>P-18</t>
  </si>
  <si>
    <t>P-19</t>
  </si>
  <si>
    <t>P-20</t>
  </si>
  <si>
    <t>P-21</t>
  </si>
  <si>
    <t>P-24</t>
  </si>
  <si>
    <t>m.Borawskie</t>
  </si>
  <si>
    <t>m. Cichy</t>
  </si>
  <si>
    <t>m. Lenarty</t>
  </si>
  <si>
    <t>m. Plewki</t>
  </si>
  <si>
    <t>m. Połom</t>
  </si>
  <si>
    <t>m. Sokółki</t>
  </si>
  <si>
    <t>m. Stożne</t>
  </si>
  <si>
    <t>m. Świętajno</t>
  </si>
  <si>
    <t>Plac Wolności</t>
  </si>
  <si>
    <t>Mickiewicza</t>
  </si>
  <si>
    <t>Norwida</t>
  </si>
  <si>
    <t>Łąkowa</t>
  </si>
  <si>
    <t xml:space="preserve">Mazurska </t>
  </si>
  <si>
    <t>Partyzantów</t>
  </si>
  <si>
    <t>Sembrzyckiego</t>
  </si>
  <si>
    <t>Składowa</t>
  </si>
  <si>
    <t>Środkowa</t>
  </si>
  <si>
    <t>Szpital</t>
  </si>
  <si>
    <t>Szpital lądowisko</t>
  </si>
  <si>
    <t>Targowa</t>
  </si>
  <si>
    <t>Tunelowa</t>
  </si>
  <si>
    <t>11-go Listopada</t>
  </si>
  <si>
    <t>1-go Maja</t>
  </si>
  <si>
    <t>Armii Krajowej</t>
  </si>
  <si>
    <t>Broniewskiego</t>
  </si>
  <si>
    <t>Cicha</t>
  </si>
  <si>
    <t>Dąbrowskiej</t>
  </si>
  <si>
    <t>Jeziorna</t>
  </si>
  <si>
    <t>Batorego</t>
  </si>
  <si>
    <t>Młynowa</t>
  </si>
  <si>
    <t>Nocznickiego</t>
  </si>
  <si>
    <t>Zielona</t>
  </si>
  <si>
    <t>Kopernika</t>
  </si>
  <si>
    <t>Słowackiego</t>
  </si>
  <si>
    <t>Parkowa</t>
  </si>
  <si>
    <t>Wiśniowa</t>
  </si>
  <si>
    <t>Kolejowa</t>
  </si>
  <si>
    <t>Przytorowa</t>
  </si>
  <si>
    <t>Grunwaldzka</t>
  </si>
  <si>
    <t>Kościuszki</t>
  </si>
  <si>
    <t>Wąska</t>
  </si>
  <si>
    <t>Zamkowa</t>
  </si>
  <si>
    <t>m2</t>
  </si>
  <si>
    <t>Suma</t>
  </si>
  <si>
    <t>P-1e</t>
  </si>
  <si>
    <t xml:space="preserve">      H</t>
  </si>
  <si>
    <t>Al. Lipowe</t>
  </si>
  <si>
    <t>Razem</t>
  </si>
  <si>
    <t xml:space="preserve"> TAXI</t>
  </si>
  <si>
    <t>Ełcka (skrzyż.)</t>
  </si>
  <si>
    <t>Sokola (skrzyż.)</t>
  </si>
  <si>
    <t>Letnia (skrzyż.)</t>
  </si>
  <si>
    <t>Rzeźnicka (skrzyż.)</t>
  </si>
  <si>
    <t>Kasprowicza (skrzyż.)</t>
  </si>
  <si>
    <t>Wojska Polskiego (skrzyż.)</t>
  </si>
  <si>
    <t>Gołdapska (skrzyż.)</t>
  </si>
  <si>
    <t>Ulica/ miejsc.</t>
  </si>
  <si>
    <t>Ulica</t>
  </si>
  <si>
    <t>P-2a</t>
  </si>
  <si>
    <t>P-21(24)</t>
  </si>
  <si>
    <t>P-25</t>
  </si>
  <si>
    <t>51Gdańska</t>
  </si>
  <si>
    <t>Czerwonego Krzyża</t>
  </si>
  <si>
    <t>Gdańska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</si>
</sst>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0" fillId="0" borderId="0" xfId="1" applyNumberFormat="1" applyFont="1"/>
    <xf numFmtId="0" fontId="2" fillId="0" borderId="0" xfId="0" applyFont="1"/>
    <xf numFmtId="0" fontId="2" fillId="0" borderId="0" xfId="0" applyFont="1" applyFill="1"/>
    <xf numFmtId="2" fontId="2" fillId="0" borderId="0" xfId="0" applyNumberFormat="1" applyFont="1"/>
    <xf numFmtId="0" fontId="2" fillId="0" borderId="0" xfId="0" applyNumberFormat="1" applyFont="1"/>
    <xf numFmtId="2" fontId="2" fillId="0" borderId="0" xfId="0" applyNumberFormat="1" applyFont="1" applyFill="1"/>
    <xf numFmtId="0" fontId="2" fillId="0" borderId="0" xfId="0" applyNumberFormat="1" applyFont="1" applyFill="1"/>
    <xf numFmtId="2" fontId="2" fillId="0" borderId="0" xfId="0" applyNumberFormat="1" applyFont="1" applyAlignment="1">
      <alignment horizontal="right"/>
    </xf>
  </cellXfs>
  <cellStyles count="2">
    <cellStyle name="Dziesiętny" xfId="1" builtinId="3"/>
    <cellStyle name="Normalny" xfId="0" builtinId="0"/>
  </cellStyles>
  <dxfs count="72"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1:Z55" totalsRowCount="1" headerRowDxfId="71" dataDxfId="70" totalsRowDxfId="69" headerRowCellStyle="Normalny" dataCellStyle="Normalny" totalsRowCellStyle="Normalny">
  <autoFilter ref="A1:Z54">
    <filterColumn colId="1"/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4"/>
    <filterColumn colId="25"/>
  </autoFilter>
  <tableColumns count="26">
    <tableColumn id="1" name="L.p." totalsRowLabel="Suma" dataDxfId="68" totalsRowDxfId="67" dataCellStyle="Normalny"/>
    <tableColumn id="2" name="Ulica/ miejsc." dataDxfId="66" totalsRowDxfId="65" dataCellStyle="Normalny"/>
    <tableColumn id="3" name="P-1b" totalsRowFunction="sum" dataDxfId="64" totalsRowDxfId="63" dataCellStyle="Normalny"/>
    <tableColumn id="23" name="P-1e" totalsRowFunction="sum" dataDxfId="62" totalsRowDxfId="61" dataCellStyle="Normalny"/>
    <tableColumn id="4" name="P-2b" totalsRowFunction="sum" dataDxfId="60" totalsRowDxfId="59" dataCellStyle="Normalny"/>
    <tableColumn id="5" name="P-3b" totalsRowFunction="sum" dataDxfId="58" totalsRowDxfId="57" dataCellStyle="Normalny"/>
    <tableColumn id="6" name="P-4" totalsRowFunction="sum" dataDxfId="56" totalsRowDxfId="55" dataCellStyle="Normalny"/>
    <tableColumn id="7" name="P-6" totalsRowFunction="sum" dataDxfId="54" totalsRowDxfId="53" dataCellStyle="Normalny"/>
    <tableColumn id="8" name="P-7a" totalsRowFunction="sum" dataDxfId="52" totalsRowDxfId="51" dataCellStyle="Normalny"/>
    <tableColumn id="9" name="P-7b" totalsRowFunction="sum" dataDxfId="50" totalsRowDxfId="49" dataCellStyle="Normalny"/>
    <tableColumn id="10" name="P-8b" totalsRowFunction="sum" dataDxfId="48" totalsRowDxfId="47" dataCellStyle="Normalny"/>
    <tableColumn id="11" name="P-8d" totalsRowFunction="sum" dataDxfId="46" totalsRowDxfId="45" dataCellStyle="Normalny"/>
    <tableColumn id="12" name=" TAXI" totalsRowFunction="sum" dataDxfId="44" totalsRowDxfId="43" dataCellStyle="Normalny"/>
    <tableColumn id="13" name="P-10" totalsRowFunction="sum" dataDxfId="42" totalsRowDxfId="41" dataCellStyle="Normalny"/>
    <tableColumn id="14" name="P-12" totalsRowFunction="sum" dataDxfId="40" totalsRowDxfId="39" dataCellStyle="Normalny"/>
    <tableColumn id="15" name="P-13" totalsRowFunction="sum" dataDxfId="38" totalsRowDxfId="37" dataCellStyle="Normalny"/>
    <tableColumn id="16" name="P-14" totalsRowFunction="sum" dataDxfId="36" totalsRowDxfId="35" dataCellStyle="Normalny"/>
    <tableColumn id="17" name="P-17" totalsRowFunction="sum" dataDxfId="34" totalsRowDxfId="33" dataCellStyle="Normalny"/>
    <tableColumn id="18" name="P-18" totalsRowFunction="sum" dataDxfId="32" totalsRowDxfId="31" dataCellStyle="Normalny"/>
    <tableColumn id="19" name="P-19" totalsRowFunction="sum" dataDxfId="30" totalsRowDxfId="29" dataCellStyle="Normalny"/>
    <tableColumn id="20" name="P-20" totalsRowFunction="sum" dataDxfId="28" totalsRowDxfId="27" dataCellStyle="Normalny"/>
    <tableColumn id="21" name="P-21" totalsRowFunction="sum" dataDxfId="26" totalsRowDxfId="25" dataCellStyle="Normalny"/>
    <tableColumn id="22" name="P-24" totalsRowFunction="sum" dataDxfId="24" totalsRowDxfId="23" dataCellStyle="Normalny"/>
    <tableColumn id="25" name="P-25" dataDxfId="22" totalsRowDxfId="21"/>
    <tableColumn id="26" name="      H" totalsRowFunction="sum" dataDxfId="20" totalsRowDxfId="19" dataCellStyle="Normalny"/>
    <tableColumn id="24" name="Razem" totalsRowFunction="sum" dataDxfId="18" totalsRowDxfId="17" dataCellStyle="Normalny">
      <calculatedColumnFormula>SUBTOTAL(109,Z1)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A1:P7" totalsRowCount="1" totalsRowDxfId="16">
  <autoFilter ref="A1:P6">
    <filterColumn colId="1"/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</autoFilter>
  <tableColumns count="16">
    <tableColumn id="1" name="L.p." totalsRowDxfId="15"/>
    <tableColumn id="2" name="Ulica" totalsRowLabel="Suma" totalsRowDxfId="14"/>
    <tableColumn id="3" name="P-1b" totalsRowFunction="custom" totalsRowDxfId="13">
      <totalsRowFormula>SUBTOTAL(109,C2:C6)</totalsRowFormula>
    </tableColumn>
    <tableColumn id="4" name="P-1e" totalsRowFunction="custom" totalsRowDxfId="12">
      <totalsRowFormula>SUBTOTAL(109,D2:D6)</totalsRowFormula>
    </tableColumn>
    <tableColumn id="5" name="P-2a" totalsRowFunction="custom" totalsRowDxfId="11">
      <totalsRowFormula>SUBTOTAL(109,E2:E6)</totalsRowFormula>
    </tableColumn>
    <tableColumn id="6" name="P-3b" totalsRowFunction="custom" totalsRowDxfId="10">
      <totalsRowFormula>SUBTOTAL(109,F2:F6)</totalsRowFormula>
    </tableColumn>
    <tableColumn id="7" name="P-4" totalsRowFunction="custom" totalsRowDxfId="9">
      <totalsRowFormula>SUBTOTAL(109,G2:G6)</totalsRowFormula>
    </tableColumn>
    <tableColumn id="8" name="P-7b" totalsRowFunction="custom" totalsRowDxfId="8">
      <totalsRowFormula>SUBTOTAL(109,H2:H6)</totalsRowFormula>
    </tableColumn>
    <tableColumn id="9" name="P-10" totalsRowFunction="custom" totalsRowDxfId="7">
      <totalsRowFormula>SUBTOTAL(109,I2:I6)</totalsRowFormula>
    </tableColumn>
    <tableColumn id="10" name="P-13" totalsRowFunction="custom" totalsRowDxfId="6">
      <totalsRowFormula>SUBTOTAL(109,J2:J6)</totalsRowFormula>
    </tableColumn>
    <tableColumn id="11" name="P-18" totalsRowFunction="custom" totalsRowDxfId="5">
      <totalsRowFormula>SUBTOTAL(109,K2:K6)</totalsRowFormula>
    </tableColumn>
    <tableColumn id="12" name="P-19" totalsRowFunction="custom" totalsRowDxfId="4">
      <totalsRowFormula>SUBTOTAL(109,L2:L6)</totalsRowFormula>
    </tableColumn>
    <tableColumn id="13" name="P-21(24)" totalsRowFunction="custom" totalsRowDxfId="3">
      <totalsRowFormula>SUBTOTAL(109,M2:M6)</totalsRowFormula>
    </tableColumn>
    <tableColumn id="14" name="P-24" totalsRowFunction="sum" totalsRowDxfId="2"/>
    <tableColumn id="17" name="P-25" totalsRowFunction="sum" totalsRowDxfId="1"/>
    <tableColumn id="15" name="Razem" totalsRowFunction="sum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Z59"/>
  <sheetViews>
    <sheetView view="pageLayout" topLeftCell="A4" zoomScaleNormal="100" workbookViewId="0">
      <selection activeCell="B50" sqref="B50"/>
    </sheetView>
  </sheetViews>
  <sheetFormatPr defaultRowHeight="14.25"/>
  <cols>
    <col min="1" max="1" width="3.125" customWidth="1"/>
    <col min="2" max="2" width="19.875" customWidth="1"/>
    <col min="3" max="13" width="6.625" customWidth="1"/>
    <col min="14" max="14" width="8.125" customWidth="1"/>
    <col min="15" max="25" width="6.625" customWidth="1"/>
    <col min="26" max="26" width="7.625" customWidth="1"/>
  </cols>
  <sheetData>
    <row r="1" spans="1:26">
      <c r="A1" s="5" t="s">
        <v>0</v>
      </c>
      <c r="B1" s="5" t="s">
        <v>76</v>
      </c>
      <c r="C1" s="5" t="s">
        <v>1</v>
      </c>
      <c r="D1" s="5" t="s">
        <v>64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68</v>
      </c>
      <c r="N1" s="5" t="s">
        <v>10</v>
      </c>
      <c r="O1" s="5" t="s">
        <v>11</v>
      </c>
      <c r="P1" s="5" t="s">
        <v>13</v>
      </c>
      <c r="Q1" s="5" t="s">
        <v>12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80</v>
      </c>
      <c r="Y1" s="6" t="s">
        <v>65</v>
      </c>
      <c r="Z1" s="6" t="s">
        <v>67</v>
      </c>
    </row>
    <row r="2" spans="1:26">
      <c r="A2" s="7"/>
      <c r="B2" s="7"/>
      <c r="C2" s="7" t="s">
        <v>62</v>
      </c>
      <c r="D2" s="7" t="s">
        <v>62</v>
      </c>
      <c r="E2" s="7" t="s">
        <v>62</v>
      </c>
      <c r="F2" s="7" t="s">
        <v>62</v>
      </c>
      <c r="G2" s="7" t="s">
        <v>62</v>
      </c>
      <c r="H2" s="7" t="s">
        <v>62</v>
      </c>
      <c r="I2" s="7" t="s">
        <v>62</v>
      </c>
      <c r="J2" s="7" t="s">
        <v>62</v>
      </c>
      <c r="K2" s="7" t="s">
        <v>62</v>
      </c>
      <c r="L2" s="7" t="s">
        <v>62</v>
      </c>
      <c r="M2" s="7" t="s">
        <v>62</v>
      </c>
      <c r="N2" s="7" t="s">
        <v>62</v>
      </c>
      <c r="O2" s="7" t="s">
        <v>62</v>
      </c>
      <c r="P2" s="7" t="s">
        <v>62</v>
      </c>
      <c r="Q2" s="7" t="s">
        <v>62</v>
      </c>
      <c r="R2" s="7" t="s">
        <v>62</v>
      </c>
      <c r="S2" s="7" t="s">
        <v>62</v>
      </c>
      <c r="T2" s="7" t="s">
        <v>62</v>
      </c>
      <c r="U2" s="7" t="s">
        <v>62</v>
      </c>
      <c r="V2" s="7" t="s">
        <v>62</v>
      </c>
      <c r="W2" s="7" t="s">
        <v>62</v>
      </c>
      <c r="X2" s="7" t="s">
        <v>62</v>
      </c>
      <c r="Y2" s="7" t="s">
        <v>62</v>
      </c>
      <c r="Z2" s="7" t="s">
        <v>62</v>
      </c>
    </row>
    <row r="3" spans="1:26">
      <c r="A3" s="8">
        <v>1</v>
      </c>
      <c r="B3" s="7" t="s">
        <v>20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>
        <v>22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>
        <v>22</v>
      </c>
    </row>
    <row r="4" spans="1:26">
      <c r="A4" s="8">
        <v>2</v>
      </c>
      <c r="B4" s="7" t="s">
        <v>21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>
        <v>8</v>
      </c>
    </row>
    <row r="5" spans="1:26">
      <c r="A5" s="8">
        <v>3</v>
      </c>
      <c r="B5" s="7" t="s">
        <v>22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>
        <v>10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>
        <v>10</v>
      </c>
    </row>
    <row r="6" spans="1:26">
      <c r="A6" s="8">
        <v>4</v>
      </c>
      <c r="B6" s="7" t="s">
        <v>23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>
        <v>10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>
        <v>10</v>
      </c>
    </row>
    <row r="7" spans="1:26">
      <c r="A7" s="8">
        <v>5</v>
      </c>
      <c r="B7" s="7" t="s">
        <v>24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v>24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>
        <v>24</v>
      </c>
    </row>
    <row r="8" spans="1:26">
      <c r="A8" s="8">
        <v>6</v>
      </c>
      <c r="B8" s="7" t="s">
        <v>25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v>24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>
        <v>24</v>
      </c>
    </row>
    <row r="9" spans="1:26">
      <c r="A9" s="8">
        <v>7</v>
      </c>
      <c r="B9" s="7" t="s">
        <v>26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>
        <v>12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>
        <v>12</v>
      </c>
    </row>
    <row r="10" spans="1:26">
      <c r="A10" s="8">
        <v>8</v>
      </c>
      <c r="B10" s="7" t="s">
        <v>27</v>
      </c>
      <c r="C10" s="7"/>
      <c r="D10" s="7"/>
      <c r="E10" s="7"/>
      <c r="F10" s="7"/>
      <c r="G10" s="7">
        <v>21.6</v>
      </c>
      <c r="H10" s="7">
        <v>7.2</v>
      </c>
      <c r="I10" s="7"/>
      <c r="J10" s="7"/>
      <c r="K10" s="7"/>
      <c r="L10" s="7"/>
      <c r="M10" s="7"/>
      <c r="N10" s="7">
        <v>52</v>
      </c>
      <c r="O10" s="7"/>
      <c r="P10" s="7">
        <v>3.15</v>
      </c>
      <c r="Q10" s="7"/>
      <c r="R10" s="7"/>
      <c r="S10" s="7"/>
      <c r="T10" s="7"/>
      <c r="U10" s="7"/>
      <c r="V10" s="7"/>
      <c r="W10" s="7"/>
      <c r="X10" s="7"/>
      <c r="Y10" s="7"/>
      <c r="Z10" s="7">
        <v>83.95</v>
      </c>
    </row>
    <row r="11" spans="1:26">
      <c r="A11" s="8">
        <v>9</v>
      </c>
      <c r="B11" s="7" t="s">
        <v>28</v>
      </c>
      <c r="C11" s="7">
        <v>16.559999999999999</v>
      </c>
      <c r="D11" s="7">
        <v>15.84</v>
      </c>
      <c r="E11" s="7"/>
      <c r="F11" s="7">
        <v>1.08</v>
      </c>
      <c r="G11" s="7">
        <v>127.2</v>
      </c>
      <c r="H11" s="7"/>
      <c r="I11" s="7"/>
      <c r="J11" s="7">
        <v>164.4</v>
      </c>
      <c r="K11" s="7"/>
      <c r="L11" s="7"/>
      <c r="M11" s="7">
        <v>6.6</v>
      </c>
      <c r="N11" s="7">
        <v>279</v>
      </c>
      <c r="O11" s="7"/>
      <c r="P11" s="7">
        <v>13.83</v>
      </c>
      <c r="Q11" s="7"/>
      <c r="R11" s="7">
        <v>4.68</v>
      </c>
      <c r="S11" s="7">
        <v>116.76</v>
      </c>
      <c r="T11" s="7">
        <v>53.16</v>
      </c>
      <c r="U11" s="7">
        <v>29.76</v>
      </c>
      <c r="V11" s="7">
        <v>429.6</v>
      </c>
      <c r="W11" s="7">
        <v>6.84</v>
      </c>
      <c r="X11" s="7"/>
      <c r="Y11" s="7"/>
      <c r="Z11" s="7">
        <v>1265.31</v>
      </c>
    </row>
    <row r="12" spans="1:26">
      <c r="A12" s="8">
        <v>10</v>
      </c>
      <c r="B12" s="7" t="s">
        <v>29</v>
      </c>
      <c r="C12" s="7"/>
      <c r="D12" s="7">
        <v>8.16</v>
      </c>
      <c r="E12" s="7"/>
      <c r="F12" s="7"/>
      <c r="G12" s="7">
        <v>9.77</v>
      </c>
      <c r="H12" s="7"/>
      <c r="I12" s="7"/>
      <c r="J12" s="7">
        <v>9.6</v>
      </c>
      <c r="K12" s="7"/>
      <c r="L12" s="7"/>
      <c r="M12" s="7"/>
      <c r="N12" s="7">
        <v>16</v>
      </c>
      <c r="O12" s="7">
        <v>5</v>
      </c>
      <c r="P12" s="7"/>
      <c r="Q12" s="7"/>
      <c r="R12" s="7"/>
      <c r="S12" s="7"/>
      <c r="T12" s="7"/>
      <c r="U12" s="7">
        <v>4.2</v>
      </c>
      <c r="V12" s="7">
        <v>11.52</v>
      </c>
      <c r="W12" s="7">
        <v>0.76</v>
      </c>
      <c r="X12" s="7"/>
      <c r="Y12" s="7"/>
      <c r="Z12" s="7">
        <v>65.010000000000005</v>
      </c>
    </row>
    <row r="13" spans="1:26">
      <c r="A13" s="8">
        <v>11</v>
      </c>
      <c r="B13" s="7" t="s">
        <v>30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v>25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>
        <v>25</v>
      </c>
    </row>
    <row r="14" spans="1:26">
      <c r="A14" s="8">
        <v>12</v>
      </c>
      <c r="B14" s="7" t="s">
        <v>31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v>16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>
        <v>16</v>
      </c>
    </row>
    <row r="15" spans="1:26">
      <c r="A15" s="8">
        <v>13</v>
      </c>
      <c r="B15" s="7" t="s">
        <v>32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12</v>
      </c>
      <c r="O15" s="7"/>
      <c r="P15" s="7"/>
      <c r="Q15" s="7">
        <v>1.1299999999999999</v>
      </c>
      <c r="R15" s="7"/>
      <c r="S15" s="7"/>
      <c r="T15" s="7"/>
      <c r="U15" s="7"/>
      <c r="V15" s="7"/>
      <c r="W15" s="7"/>
      <c r="X15" s="7"/>
      <c r="Y15" s="7"/>
      <c r="Z15" s="7">
        <v>13.13</v>
      </c>
    </row>
    <row r="16" spans="1:26">
      <c r="A16" s="8">
        <v>14</v>
      </c>
      <c r="B16" s="7" t="s">
        <v>33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v>40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>
        <v>40</v>
      </c>
    </row>
    <row r="17" spans="1:26">
      <c r="A17" s="8">
        <v>15</v>
      </c>
      <c r="B17" s="7" t="s">
        <v>34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v>16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>
        <v>16</v>
      </c>
    </row>
    <row r="18" spans="1:26">
      <c r="A18" s="8">
        <v>16</v>
      </c>
      <c r="B18" s="7" t="s">
        <v>35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28</v>
      </c>
      <c r="O18" s="7"/>
      <c r="P18" s="7"/>
      <c r="Q18" s="7"/>
      <c r="R18" s="7"/>
      <c r="S18" s="7"/>
      <c r="T18" s="7"/>
      <c r="U18" s="7">
        <v>4.2</v>
      </c>
      <c r="V18" s="7"/>
      <c r="W18" s="7">
        <v>0.76</v>
      </c>
      <c r="X18" s="7"/>
      <c r="Y18" s="7"/>
      <c r="Z18" s="7">
        <v>32.96</v>
      </c>
    </row>
    <row r="19" spans="1:26">
      <c r="A19" s="8">
        <v>17</v>
      </c>
      <c r="B19" s="7" t="s">
        <v>36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v>26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>
        <v>26</v>
      </c>
    </row>
    <row r="20" spans="1:26">
      <c r="A20" s="8">
        <v>18</v>
      </c>
      <c r="B20" s="7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>
        <v>16</v>
      </c>
      <c r="O20" s="7"/>
      <c r="P20" s="7"/>
      <c r="Q20" s="7"/>
      <c r="R20" s="7"/>
      <c r="S20" s="7"/>
      <c r="T20" s="7"/>
      <c r="U20" s="7">
        <v>2.88</v>
      </c>
      <c r="V20" s="7"/>
      <c r="W20" s="7"/>
      <c r="X20" s="7"/>
      <c r="Y20" s="7"/>
      <c r="Z20" s="7">
        <v>18.88</v>
      </c>
    </row>
    <row r="21" spans="1:26">
      <c r="A21" s="8">
        <v>19</v>
      </c>
      <c r="B21" s="7" t="s">
        <v>38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>
        <v>45.9</v>
      </c>
      <c r="Z21" s="7">
        <v>45.9</v>
      </c>
    </row>
    <row r="22" spans="1:26">
      <c r="A22" s="8">
        <v>20</v>
      </c>
      <c r="B22" s="7" t="s">
        <v>39</v>
      </c>
      <c r="C22" s="7"/>
      <c r="D22" s="7"/>
      <c r="E22" s="7"/>
      <c r="F22" s="7"/>
      <c r="G22" s="7">
        <v>1.68</v>
      </c>
      <c r="H22" s="7"/>
      <c r="I22" s="7"/>
      <c r="J22" s="7"/>
      <c r="K22" s="7"/>
      <c r="L22" s="7"/>
      <c r="M22" s="7"/>
      <c r="N22" s="7">
        <v>14</v>
      </c>
      <c r="O22" s="7"/>
      <c r="P22" s="7">
        <v>2.4500000000000002</v>
      </c>
      <c r="Q22" s="7">
        <v>1.1299999999999999</v>
      </c>
      <c r="R22" s="7"/>
      <c r="S22" s="7"/>
      <c r="T22" s="7"/>
      <c r="U22" s="7"/>
      <c r="V22" s="7"/>
      <c r="W22" s="7"/>
      <c r="X22" s="7"/>
      <c r="Y22" s="7"/>
      <c r="Z22" s="7">
        <v>19.260000000000002</v>
      </c>
    </row>
    <row r="23" spans="1:26">
      <c r="A23" s="8">
        <v>21</v>
      </c>
      <c r="B23" s="7" t="s">
        <v>40</v>
      </c>
      <c r="C23" s="7"/>
      <c r="D23" s="7"/>
      <c r="E23" s="7"/>
      <c r="F23" s="7"/>
      <c r="G23" s="7">
        <v>2.4</v>
      </c>
      <c r="H23" s="7"/>
      <c r="I23" s="7"/>
      <c r="J23" s="7"/>
      <c r="K23" s="7"/>
      <c r="L23" s="7"/>
      <c r="M23" s="7"/>
      <c r="N23" s="7">
        <v>43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>
        <v>45.4</v>
      </c>
    </row>
    <row r="24" spans="1:26">
      <c r="A24" s="8">
        <v>22</v>
      </c>
      <c r="B24" s="7" t="s">
        <v>41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v>64</v>
      </c>
      <c r="O24" s="7"/>
      <c r="P24" s="7"/>
      <c r="Q24" s="7"/>
      <c r="R24" s="7"/>
      <c r="S24" s="7"/>
      <c r="T24" s="7"/>
      <c r="U24" s="7">
        <v>4.2</v>
      </c>
      <c r="V24" s="7"/>
      <c r="W24" s="7">
        <v>0.76</v>
      </c>
      <c r="X24" s="7"/>
      <c r="Y24" s="7"/>
      <c r="Z24" s="7">
        <v>68.959999999999994</v>
      </c>
    </row>
    <row r="25" spans="1:26">
      <c r="A25" s="8">
        <v>23</v>
      </c>
      <c r="B25" s="7" t="s">
        <v>70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v>10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>
        <v>10</v>
      </c>
    </row>
    <row r="26" spans="1:26">
      <c r="A26" s="8">
        <v>24</v>
      </c>
      <c r="B26" s="7" t="s">
        <v>42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v>11</v>
      </c>
      <c r="O26" s="7"/>
      <c r="P26" s="7"/>
      <c r="Q26" s="7"/>
      <c r="R26" s="7"/>
      <c r="S26" s="7">
        <v>3.6</v>
      </c>
      <c r="T26" s="7"/>
      <c r="U26" s="7">
        <v>3.6</v>
      </c>
      <c r="V26" s="7"/>
      <c r="W26" s="7">
        <v>0.76</v>
      </c>
      <c r="X26" s="7"/>
      <c r="Y26" s="7"/>
      <c r="Z26" s="7">
        <v>18.96</v>
      </c>
    </row>
    <row r="27" spans="1:26">
      <c r="A27" s="8">
        <v>25</v>
      </c>
      <c r="B27" s="7" t="s">
        <v>66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v>54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>
        <v>54</v>
      </c>
    </row>
    <row r="28" spans="1:26">
      <c r="A28" s="8">
        <v>26</v>
      </c>
      <c r="B28" s="7" t="s">
        <v>43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v>89</v>
      </c>
      <c r="O28" s="7"/>
      <c r="P28" s="7">
        <v>3.5</v>
      </c>
      <c r="Q28" s="7">
        <v>2.63</v>
      </c>
      <c r="R28" s="7"/>
      <c r="S28" s="7"/>
      <c r="T28" s="7"/>
      <c r="U28" s="7"/>
      <c r="V28" s="7"/>
      <c r="W28" s="7"/>
      <c r="X28" s="7"/>
      <c r="Y28" s="7"/>
      <c r="Z28" s="7">
        <v>95.13</v>
      </c>
    </row>
    <row r="29" spans="1:26">
      <c r="A29" s="8">
        <v>27</v>
      </c>
      <c r="B29" s="7" t="s">
        <v>44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v>12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>
        <v>12</v>
      </c>
    </row>
    <row r="30" spans="1:26">
      <c r="A30" s="8">
        <v>28</v>
      </c>
      <c r="B30" s="7" t="s">
        <v>45</v>
      </c>
      <c r="C30" s="7"/>
      <c r="D30" s="7"/>
      <c r="E30" s="7"/>
      <c r="F30" s="7"/>
      <c r="G30" s="7">
        <v>4.32</v>
      </c>
      <c r="H30" s="7"/>
      <c r="I30" s="7"/>
      <c r="J30" s="7"/>
      <c r="K30" s="7"/>
      <c r="L30" s="7"/>
      <c r="M30" s="7"/>
      <c r="N30" s="7">
        <v>14</v>
      </c>
      <c r="O30" s="7">
        <v>4</v>
      </c>
      <c r="P30" s="7"/>
      <c r="Q30" s="7"/>
      <c r="R30" s="7"/>
      <c r="S30" s="7"/>
      <c r="T30" s="7"/>
      <c r="U30" s="7">
        <v>4.2</v>
      </c>
      <c r="V30" s="7"/>
      <c r="W30" s="7">
        <v>0.76</v>
      </c>
      <c r="X30" s="7"/>
      <c r="Y30" s="7"/>
      <c r="Z30" s="7">
        <v>27.28</v>
      </c>
    </row>
    <row r="31" spans="1:26">
      <c r="A31" s="8">
        <v>29</v>
      </c>
      <c r="B31" s="7" t="s">
        <v>46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v>61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>
        <v>61</v>
      </c>
    </row>
    <row r="32" spans="1:26">
      <c r="A32" s="8">
        <v>30</v>
      </c>
      <c r="B32" s="7" t="s">
        <v>69</v>
      </c>
      <c r="C32" s="7"/>
      <c r="D32" s="7"/>
      <c r="E32" s="7"/>
      <c r="F32" s="7"/>
      <c r="G32" s="7">
        <v>7.2</v>
      </c>
      <c r="H32" s="7"/>
      <c r="I32" s="7"/>
      <c r="J32" s="7"/>
      <c r="K32" s="7"/>
      <c r="L32" s="7"/>
      <c r="M32" s="7"/>
      <c r="N32" s="7">
        <v>28</v>
      </c>
      <c r="O32" s="7">
        <v>6</v>
      </c>
      <c r="P32" s="7"/>
      <c r="Q32" s="7">
        <v>1.1299999999999999</v>
      </c>
      <c r="R32" s="7"/>
      <c r="S32" s="7"/>
      <c r="T32" s="7"/>
      <c r="U32" s="7"/>
      <c r="V32" s="7"/>
      <c r="W32" s="7"/>
      <c r="X32" s="7"/>
      <c r="Y32" s="7"/>
      <c r="Z32" s="7">
        <v>42.33</v>
      </c>
    </row>
    <row r="33" spans="1:26">
      <c r="A33" s="8">
        <v>31</v>
      </c>
      <c r="B33" s="7" t="s">
        <v>47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>
        <v>12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>
        <v>12</v>
      </c>
    </row>
    <row r="34" spans="1:26">
      <c r="A34" s="8">
        <v>32</v>
      </c>
      <c r="B34" s="7" t="s">
        <v>48</v>
      </c>
      <c r="C34" s="7"/>
      <c r="D34" s="7"/>
      <c r="E34" s="7"/>
      <c r="F34" s="7"/>
      <c r="G34" s="7">
        <v>0.96</v>
      </c>
      <c r="H34" s="7"/>
      <c r="I34" s="7"/>
      <c r="J34" s="7"/>
      <c r="K34" s="7"/>
      <c r="L34" s="7"/>
      <c r="M34" s="7"/>
      <c r="N34" s="7">
        <v>12</v>
      </c>
      <c r="O34" s="7"/>
      <c r="P34" s="7">
        <v>1.75</v>
      </c>
      <c r="Q34" s="7"/>
      <c r="R34" s="7"/>
      <c r="S34" s="7"/>
      <c r="T34" s="7"/>
      <c r="U34" s="7"/>
      <c r="V34" s="7"/>
      <c r="W34" s="7"/>
      <c r="X34" s="7"/>
      <c r="Y34" s="7"/>
      <c r="Z34" s="7">
        <v>14.71</v>
      </c>
    </row>
    <row r="35" spans="1:26">
      <c r="A35" s="8">
        <v>33</v>
      </c>
      <c r="B35" s="7" t="s">
        <v>49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>
        <v>12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>
        <v>12</v>
      </c>
    </row>
    <row r="36" spans="1:26">
      <c r="A36" s="8">
        <v>34</v>
      </c>
      <c r="B36" s="7" t="s">
        <v>50</v>
      </c>
      <c r="C36" s="7"/>
      <c r="D36" s="7"/>
      <c r="E36" s="7"/>
      <c r="F36" s="7"/>
      <c r="G36" s="7">
        <v>6.48</v>
      </c>
      <c r="H36" s="7">
        <v>1.44</v>
      </c>
      <c r="I36" s="7"/>
      <c r="J36" s="7">
        <v>8.16</v>
      </c>
      <c r="K36" s="7"/>
      <c r="L36" s="7"/>
      <c r="M36" s="7"/>
      <c r="N36" s="7">
        <v>42</v>
      </c>
      <c r="O36" s="7"/>
      <c r="P36" s="7">
        <v>4.2</v>
      </c>
      <c r="Q36" s="7"/>
      <c r="R36" s="7"/>
      <c r="S36" s="7"/>
      <c r="T36" s="7"/>
      <c r="U36" s="7"/>
      <c r="V36" s="7">
        <v>22.32</v>
      </c>
      <c r="W36" s="7"/>
      <c r="X36" s="7"/>
      <c r="Y36" s="7"/>
      <c r="Z36" s="7">
        <v>84.6</v>
      </c>
    </row>
    <row r="37" spans="1:26">
      <c r="A37" s="8">
        <v>35</v>
      </c>
      <c r="B37" s="7" t="s">
        <v>51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v>32</v>
      </c>
      <c r="O37" s="7"/>
      <c r="P37" s="7"/>
      <c r="Q37" s="7"/>
      <c r="R37" s="7"/>
      <c r="S37" s="7"/>
      <c r="T37" s="7"/>
      <c r="U37" s="7">
        <v>4.2</v>
      </c>
      <c r="V37" s="7"/>
      <c r="W37" s="7">
        <v>0.76</v>
      </c>
      <c r="X37" s="7"/>
      <c r="Y37" s="7"/>
      <c r="Z37" s="7">
        <v>36.96</v>
      </c>
    </row>
    <row r="38" spans="1:26">
      <c r="A38" s="8">
        <v>36</v>
      </c>
      <c r="B38" s="7" t="s">
        <v>52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>
        <v>43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>
        <v>43</v>
      </c>
    </row>
    <row r="39" spans="1:26">
      <c r="A39" s="8">
        <v>37</v>
      </c>
      <c r="B39" s="7" t="s">
        <v>53</v>
      </c>
      <c r="C39" s="7"/>
      <c r="D39" s="7"/>
      <c r="E39" s="7"/>
      <c r="F39" s="7"/>
      <c r="G39" s="7">
        <v>1.2</v>
      </c>
      <c r="H39" s="7"/>
      <c r="I39" s="7"/>
      <c r="J39" s="7"/>
      <c r="K39" s="7"/>
      <c r="L39" s="7"/>
      <c r="M39" s="7"/>
      <c r="N39" s="7">
        <v>10</v>
      </c>
      <c r="O39" s="7"/>
      <c r="P39" s="7">
        <v>1.93</v>
      </c>
      <c r="Q39" s="7">
        <v>0.75</v>
      </c>
      <c r="R39" s="7"/>
      <c r="S39" s="7"/>
      <c r="T39" s="7"/>
      <c r="U39" s="7"/>
      <c r="V39" s="7"/>
      <c r="W39" s="7"/>
      <c r="X39" s="7"/>
      <c r="Y39" s="7"/>
      <c r="Z39" s="7">
        <v>13.88</v>
      </c>
    </row>
    <row r="40" spans="1:26">
      <c r="A40" s="8">
        <v>38</v>
      </c>
      <c r="B40" s="7" t="s">
        <v>54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v>11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>
        <v>11</v>
      </c>
    </row>
    <row r="41" spans="1:26">
      <c r="A41" s="8">
        <v>39</v>
      </c>
      <c r="B41" s="7" t="s">
        <v>71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>
        <v>14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>
        <v>14</v>
      </c>
    </row>
    <row r="42" spans="1:26">
      <c r="A42" s="8">
        <v>40</v>
      </c>
      <c r="B42" s="7" t="s">
        <v>72</v>
      </c>
      <c r="C42" s="7"/>
      <c r="D42" s="7"/>
      <c r="E42" s="7"/>
      <c r="F42" s="7"/>
      <c r="G42" s="7">
        <v>1.2</v>
      </c>
      <c r="H42" s="7"/>
      <c r="I42" s="7"/>
      <c r="J42" s="7"/>
      <c r="K42" s="7"/>
      <c r="L42" s="7"/>
      <c r="M42" s="7"/>
      <c r="N42" s="7">
        <v>14</v>
      </c>
      <c r="O42" s="7"/>
      <c r="P42" s="7">
        <v>1.93</v>
      </c>
      <c r="Q42" s="7">
        <v>1.1299999999999999</v>
      </c>
      <c r="R42" s="7"/>
      <c r="S42" s="7"/>
      <c r="T42" s="7"/>
      <c r="U42" s="7"/>
      <c r="V42" s="7"/>
      <c r="W42" s="7"/>
      <c r="X42" s="7"/>
      <c r="Y42" s="7"/>
      <c r="Z42" s="7">
        <v>18.260000000000002</v>
      </c>
    </row>
    <row r="43" spans="1:26">
      <c r="A43" s="8">
        <v>41</v>
      </c>
      <c r="B43" s="7" t="s">
        <v>73</v>
      </c>
      <c r="C43" s="7"/>
      <c r="D43" s="7"/>
      <c r="E43" s="7"/>
      <c r="F43" s="7"/>
      <c r="G43" s="7">
        <v>1.92</v>
      </c>
      <c r="H43" s="7"/>
      <c r="I43" s="7"/>
      <c r="J43" s="7"/>
      <c r="K43" s="7"/>
      <c r="L43" s="7"/>
      <c r="M43" s="7"/>
      <c r="N43" s="7">
        <v>12</v>
      </c>
      <c r="O43" s="7"/>
      <c r="P43" s="7">
        <v>1.4</v>
      </c>
      <c r="Q43" s="7">
        <v>1.1299999999999999</v>
      </c>
      <c r="R43" s="7"/>
      <c r="S43" s="7"/>
      <c r="T43" s="7"/>
      <c r="U43" s="7"/>
      <c r="V43" s="7"/>
      <c r="W43" s="7"/>
      <c r="X43" s="7"/>
      <c r="Y43" s="7"/>
      <c r="Z43" s="7">
        <v>16.45</v>
      </c>
    </row>
    <row r="44" spans="1:26">
      <c r="A44" s="8">
        <v>42</v>
      </c>
      <c r="B44" s="7" t="s">
        <v>55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>
        <v>13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>
        <v>13</v>
      </c>
    </row>
    <row r="45" spans="1:26">
      <c r="A45" s="8">
        <v>43</v>
      </c>
      <c r="B45" s="7" t="s">
        <v>56</v>
      </c>
      <c r="C45" s="7"/>
      <c r="D45" s="7"/>
      <c r="E45" s="7"/>
      <c r="F45" s="7"/>
      <c r="G45" s="7">
        <v>14.88</v>
      </c>
      <c r="H45" s="7">
        <v>4.32</v>
      </c>
      <c r="I45" s="7"/>
      <c r="J45" s="7"/>
      <c r="K45" s="7"/>
      <c r="L45" s="7"/>
      <c r="M45" s="7"/>
      <c r="N45" s="7">
        <v>88</v>
      </c>
      <c r="O45" s="7">
        <v>7.5</v>
      </c>
      <c r="P45" s="7"/>
      <c r="Q45" s="7"/>
      <c r="R45" s="7"/>
      <c r="S45" s="7">
        <v>33.07</v>
      </c>
      <c r="T45" s="7">
        <v>3.24</v>
      </c>
      <c r="U45" s="7">
        <v>13.2</v>
      </c>
      <c r="V45" s="7"/>
      <c r="W45" s="7">
        <v>1.52</v>
      </c>
      <c r="X45" s="7"/>
      <c r="Y45" s="7"/>
      <c r="Z45" s="7">
        <v>165.73</v>
      </c>
    </row>
    <row r="46" spans="1:26">
      <c r="A46" s="8">
        <v>44</v>
      </c>
      <c r="B46" s="7" t="s">
        <v>57</v>
      </c>
      <c r="C46" s="7"/>
      <c r="D46" s="7"/>
      <c r="E46" s="7"/>
      <c r="F46" s="7"/>
      <c r="G46" s="7"/>
      <c r="H46" s="7"/>
      <c r="I46" s="7">
        <v>1.2</v>
      </c>
      <c r="J46" s="7"/>
      <c r="K46" s="7"/>
      <c r="L46" s="7"/>
      <c r="M46" s="7"/>
      <c r="N46" s="7">
        <v>10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>
        <v>11.2</v>
      </c>
    </row>
    <row r="47" spans="1:26">
      <c r="A47" s="8">
        <v>45</v>
      </c>
      <c r="B47" s="7" t="s">
        <v>58</v>
      </c>
      <c r="C47" s="7">
        <v>3.84</v>
      </c>
      <c r="D47" s="7">
        <v>2.88</v>
      </c>
      <c r="E47" s="7">
        <v>7.2</v>
      </c>
      <c r="F47" s="7"/>
      <c r="G47" s="7">
        <v>24</v>
      </c>
      <c r="H47" s="7"/>
      <c r="I47" s="7"/>
      <c r="J47" s="7"/>
      <c r="K47" s="7">
        <v>2.98</v>
      </c>
      <c r="L47" s="7">
        <v>2.98</v>
      </c>
      <c r="M47" s="7"/>
      <c r="N47" s="7">
        <v>35</v>
      </c>
      <c r="O47" s="7"/>
      <c r="P47" s="7">
        <v>3.5</v>
      </c>
      <c r="Q47" s="7">
        <v>1.1299999999999999</v>
      </c>
      <c r="R47" s="7"/>
      <c r="S47" s="7">
        <v>25.31</v>
      </c>
      <c r="T47" s="7">
        <v>2.04</v>
      </c>
      <c r="U47" s="7">
        <v>9.48</v>
      </c>
      <c r="V47" s="7"/>
      <c r="W47" s="7">
        <v>2.2799999999999998</v>
      </c>
      <c r="X47" s="7"/>
      <c r="Y47" s="7"/>
      <c r="Z47" s="7">
        <v>122.62</v>
      </c>
    </row>
    <row r="48" spans="1:26">
      <c r="A48" s="8">
        <v>46</v>
      </c>
      <c r="B48" s="7" t="s">
        <v>59</v>
      </c>
      <c r="C48" s="7">
        <v>2.88</v>
      </c>
      <c r="D48" s="7">
        <v>8.64</v>
      </c>
      <c r="E48" s="7"/>
      <c r="F48" s="7"/>
      <c r="G48" s="7">
        <v>62.4</v>
      </c>
      <c r="H48" s="7"/>
      <c r="I48" s="7"/>
      <c r="J48" s="7"/>
      <c r="K48" s="7"/>
      <c r="L48" s="7"/>
      <c r="M48" s="7"/>
      <c r="N48" s="7">
        <v>100</v>
      </c>
      <c r="O48" s="7"/>
      <c r="P48" s="7"/>
      <c r="Q48" s="7">
        <v>12.38</v>
      </c>
      <c r="R48" s="7"/>
      <c r="S48" s="7"/>
      <c r="T48" s="7"/>
      <c r="U48" s="7">
        <v>4.2</v>
      </c>
      <c r="V48" s="7"/>
      <c r="W48" s="7">
        <v>0.76</v>
      </c>
      <c r="X48" s="7">
        <v>3.25</v>
      </c>
      <c r="Y48" s="7"/>
      <c r="Z48" s="7">
        <v>194.51</v>
      </c>
    </row>
    <row r="49" spans="1:26">
      <c r="A49" s="8">
        <v>47</v>
      </c>
      <c r="B49" s="7" t="s">
        <v>74</v>
      </c>
      <c r="C49" s="7"/>
      <c r="D49" s="7">
        <v>0.48</v>
      </c>
      <c r="E49" s="7"/>
      <c r="F49" s="7"/>
      <c r="G49" s="7">
        <v>6</v>
      </c>
      <c r="H49" s="7"/>
      <c r="I49" s="7"/>
      <c r="J49" s="7"/>
      <c r="K49" s="7"/>
      <c r="L49" s="7"/>
      <c r="M49" s="7"/>
      <c r="N49" s="7">
        <v>102</v>
      </c>
      <c r="O49" s="7"/>
      <c r="P49" s="7">
        <v>4.03</v>
      </c>
      <c r="Q49" s="7">
        <v>6</v>
      </c>
      <c r="R49" s="7"/>
      <c r="S49" s="7"/>
      <c r="T49" s="7"/>
      <c r="U49" s="7"/>
      <c r="V49" s="7"/>
      <c r="W49" s="7"/>
      <c r="X49" s="7"/>
      <c r="Y49" s="7"/>
      <c r="Z49" s="7">
        <v>118.51</v>
      </c>
    </row>
    <row r="50" spans="1:26">
      <c r="A50" s="8">
        <v>48</v>
      </c>
      <c r="B50" s="7" t="s">
        <v>75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>
        <v>32</v>
      </c>
      <c r="O50" s="7"/>
      <c r="P50" s="7"/>
      <c r="Q50" s="7">
        <v>2.25</v>
      </c>
      <c r="R50" s="7"/>
      <c r="S50" s="7"/>
      <c r="T50" s="7"/>
      <c r="U50" s="7"/>
      <c r="V50" s="7"/>
      <c r="W50" s="7"/>
      <c r="X50" s="7"/>
      <c r="Y50" s="7"/>
      <c r="Z50" s="7">
        <v>34.25</v>
      </c>
    </row>
    <row r="51" spans="1:26">
      <c r="A51" s="8">
        <v>49</v>
      </c>
      <c r="B51" s="7" t="s">
        <v>60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>
        <v>18</v>
      </c>
      <c r="O51" s="7">
        <v>4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>
        <v>22</v>
      </c>
    </row>
    <row r="52" spans="1:26">
      <c r="A52" s="8">
        <v>50</v>
      </c>
      <c r="B52" s="7" t="s">
        <v>61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>
        <v>12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>
        <v>12</v>
      </c>
    </row>
    <row r="53" spans="1:26">
      <c r="A53" s="9" t="s">
        <v>81</v>
      </c>
      <c r="B53" s="9"/>
      <c r="C53" s="9">
        <v>9.36</v>
      </c>
      <c r="D53" s="9">
        <v>3.24</v>
      </c>
      <c r="E53" s="9"/>
      <c r="F53" s="9"/>
      <c r="G53" s="9">
        <v>7.68</v>
      </c>
      <c r="H53" s="9"/>
      <c r="I53" s="9"/>
      <c r="J53" s="9"/>
      <c r="K53" s="9"/>
      <c r="L53" s="9"/>
      <c r="M53" s="9"/>
      <c r="N53" s="9">
        <v>21</v>
      </c>
      <c r="O53" s="9"/>
      <c r="P53" s="9">
        <v>1.91</v>
      </c>
      <c r="Q53" s="9">
        <v>1.1299999999999999</v>
      </c>
      <c r="R53" s="9"/>
      <c r="S53" s="9"/>
      <c r="T53" s="9"/>
      <c r="U53" s="9"/>
      <c r="V53" s="9"/>
      <c r="W53" s="9"/>
      <c r="X53" s="7">
        <v>1.39</v>
      </c>
      <c r="Y53" s="9"/>
      <c r="Z53" s="9">
        <v>45.71</v>
      </c>
    </row>
    <row r="54" spans="1:26">
      <c r="A54" s="10">
        <v>52</v>
      </c>
      <c r="B54" s="9" t="s">
        <v>82</v>
      </c>
      <c r="C54" s="9">
        <v>8.92</v>
      </c>
      <c r="D54" s="9">
        <v>2.2799999999999998</v>
      </c>
      <c r="E54" s="9"/>
      <c r="F54" s="9"/>
      <c r="G54" s="9">
        <v>14.64</v>
      </c>
      <c r="H54" s="9"/>
      <c r="I54" s="9"/>
      <c r="J54" s="9"/>
      <c r="K54" s="9"/>
      <c r="L54" s="9"/>
      <c r="M54" s="9"/>
      <c r="N54" s="9">
        <v>24</v>
      </c>
      <c r="O54" s="9">
        <v>3.6</v>
      </c>
      <c r="P54" s="9"/>
      <c r="Q54" s="9">
        <v>3.38</v>
      </c>
      <c r="R54" s="9"/>
      <c r="S54" s="9"/>
      <c r="T54" s="9"/>
      <c r="U54" s="9"/>
      <c r="V54" s="9"/>
      <c r="W54" s="9"/>
      <c r="X54" s="7">
        <v>1.39</v>
      </c>
      <c r="Y54" s="9"/>
      <c r="Z54" s="9">
        <v>58.21</v>
      </c>
    </row>
    <row r="55" spans="1:26">
      <c r="A55" s="5" t="s">
        <v>63</v>
      </c>
      <c r="B55" s="5"/>
      <c r="C55" s="7">
        <f>SUBTOTAL(109,[P-1b])</f>
        <v>41.56</v>
      </c>
      <c r="D55" s="7">
        <f>SUBTOTAL(109,[P-1e])</f>
        <v>41.519999999999996</v>
      </c>
      <c r="E55" s="11">
        <f>SUBTOTAL(109,[P-2b])</f>
        <v>7.2</v>
      </c>
      <c r="F55" s="7">
        <f>SUBTOTAL(109,[P-3b])</f>
        <v>1.08</v>
      </c>
      <c r="G55" s="7">
        <f>SUBTOTAL(109,[P-4])</f>
        <v>315.52999999999997</v>
      </c>
      <c r="H55" s="7">
        <f>SUBTOTAL(109,[P-6])</f>
        <v>12.96</v>
      </c>
      <c r="I55" s="7">
        <f>SUBTOTAL(109,[P-7a])</f>
        <v>1.2</v>
      </c>
      <c r="J55" s="7">
        <f>SUBTOTAL(109,[P-7b])</f>
        <v>182.16</v>
      </c>
      <c r="K55" s="7">
        <f>SUBTOTAL(109,[P-8b])</f>
        <v>2.98</v>
      </c>
      <c r="L55" s="7">
        <f>SUBTOTAL(109,[P-8d])</f>
        <v>2.98</v>
      </c>
      <c r="M55" s="7">
        <f>SUBTOTAL(109,[[ TAXI]])</f>
        <v>6.6</v>
      </c>
      <c r="N55" s="7">
        <f>SUBTOTAL(109,[P-10])</f>
        <v>1705</v>
      </c>
      <c r="O55" s="7">
        <f>SUBTOTAL(109,[P-12])</f>
        <v>30.1</v>
      </c>
      <c r="P55" s="7">
        <f>SUBTOTAL(109,[P-13])</f>
        <v>43.58</v>
      </c>
      <c r="Q55" s="7">
        <f>SUBTOTAL(109,[P-14])</f>
        <v>35.299999999999997</v>
      </c>
      <c r="R55" s="7">
        <f>SUBTOTAL(109,[P-17])</f>
        <v>4.68</v>
      </c>
      <c r="S55" s="7">
        <f>SUBTOTAL(109,[P-18])</f>
        <v>178.74</v>
      </c>
      <c r="T55" s="7">
        <f>SUBTOTAL(109,[P-19])</f>
        <v>58.44</v>
      </c>
      <c r="U55" s="7">
        <f>SUBTOTAL(109,[P-20])</f>
        <v>84.120000000000019</v>
      </c>
      <c r="V55" s="7">
        <f>SUBTOTAL(109,[P-21])</f>
        <v>463.44</v>
      </c>
      <c r="W55" s="7">
        <f>SUBTOTAL(109,[P-24])</f>
        <v>15.959999999999997</v>
      </c>
      <c r="X55" s="7"/>
      <c r="Y55" s="9">
        <f>SUBTOTAL(109,[[      H]])</f>
        <v>45.9</v>
      </c>
      <c r="Z55" s="9">
        <f>SUBTOTAL(109,[Razem])</f>
        <v>3287.0600000000004</v>
      </c>
    </row>
    <row r="56" spans="1:26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</sheetData>
  <pageMargins left="0.43307086614173229" right="0" top="0.74803149606299213" bottom="0" header="0.31496062992125984" footer="0.31496062992125984"/>
  <pageSetup paperSize="8" orientation="landscape" r:id="rId1"/>
  <headerFooter>
    <oddHeader>&amp;C&amp;"Czcionka tekstu podstawowego,Pogrubiony"Wykaz znaków poziomych do malowania w powiecie oleckim na drogach powiatowych do dnia 30.04.2015r.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P7"/>
  <sheetViews>
    <sheetView tabSelected="1" view="pageLayout" zoomScaleNormal="100" workbookViewId="0">
      <selection activeCell="I7" sqref="I7"/>
    </sheetView>
  </sheetViews>
  <sheetFormatPr defaultRowHeight="14.25"/>
  <cols>
    <col min="1" max="1" width="4.375" customWidth="1"/>
    <col min="2" max="2" width="12.25" customWidth="1"/>
    <col min="16" max="16" width="9.5" bestFit="1" customWidth="1"/>
  </cols>
  <sheetData>
    <row r="1" spans="1:16">
      <c r="A1" t="s">
        <v>0</v>
      </c>
      <c r="B1" t="s">
        <v>77</v>
      </c>
      <c r="C1" t="s">
        <v>1</v>
      </c>
      <c r="D1" t="s">
        <v>64</v>
      </c>
      <c r="E1" t="s">
        <v>78</v>
      </c>
      <c r="F1" t="s">
        <v>3</v>
      </c>
      <c r="G1" t="s">
        <v>4</v>
      </c>
      <c r="H1" t="s">
        <v>7</v>
      </c>
      <c r="I1" t="s">
        <v>10</v>
      </c>
      <c r="J1" t="s">
        <v>13</v>
      </c>
      <c r="K1" t="s">
        <v>15</v>
      </c>
      <c r="L1" t="s">
        <v>16</v>
      </c>
      <c r="M1" t="s">
        <v>79</v>
      </c>
      <c r="N1" t="s">
        <v>19</v>
      </c>
      <c r="O1" t="s">
        <v>80</v>
      </c>
      <c r="P1" t="s">
        <v>67</v>
      </c>
    </row>
    <row r="2" spans="1:16">
      <c r="C2" t="s">
        <v>62</v>
      </c>
      <c r="D2" t="s">
        <v>62</v>
      </c>
      <c r="E2" t="s">
        <v>62</v>
      </c>
      <c r="F2" t="s">
        <v>62</v>
      </c>
      <c r="G2" t="s">
        <v>62</v>
      </c>
      <c r="H2" t="s">
        <v>62</v>
      </c>
      <c r="I2" t="s">
        <v>62</v>
      </c>
      <c r="J2" t="s">
        <v>62</v>
      </c>
      <c r="K2" t="s">
        <v>62</v>
      </c>
      <c r="L2" t="s">
        <v>62</v>
      </c>
      <c r="M2" t="s">
        <v>62</v>
      </c>
      <c r="N2" t="s">
        <v>62</v>
      </c>
      <c r="O2" t="s">
        <v>62</v>
      </c>
      <c r="P2" t="s">
        <v>62</v>
      </c>
    </row>
    <row r="3" spans="1:16">
      <c r="A3" s="2">
        <v>1</v>
      </c>
      <c r="B3" s="2" t="s">
        <v>28</v>
      </c>
      <c r="C3" s="3">
        <v>3.84</v>
      </c>
      <c r="D3" s="3">
        <v>5.04</v>
      </c>
      <c r="E3" s="3">
        <v>3.36</v>
      </c>
      <c r="F3" s="3">
        <v>1.44</v>
      </c>
      <c r="G3" s="3">
        <v>14.88</v>
      </c>
      <c r="H3" s="3">
        <v>37.68</v>
      </c>
      <c r="I3" s="3">
        <v>60</v>
      </c>
      <c r="J3" s="3">
        <v>5.6</v>
      </c>
      <c r="K3" s="3">
        <v>11.94</v>
      </c>
      <c r="L3" s="3">
        <v>12.96</v>
      </c>
      <c r="M3" s="3">
        <v>29.76</v>
      </c>
      <c r="N3" s="3">
        <v>1.1000000000000001</v>
      </c>
      <c r="O3" s="3"/>
      <c r="P3" s="4">
        <v>187.6</v>
      </c>
    </row>
    <row r="4" spans="1:16">
      <c r="A4" s="2">
        <v>2</v>
      </c>
      <c r="B4" s="2" t="s">
        <v>59</v>
      </c>
      <c r="C4" s="3"/>
      <c r="D4" s="3"/>
      <c r="E4" s="3"/>
      <c r="F4" s="3"/>
      <c r="G4" s="3"/>
      <c r="H4" s="3"/>
      <c r="I4" s="3">
        <v>14</v>
      </c>
      <c r="J4" s="3"/>
      <c r="K4" s="3"/>
      <c r="L4" s="3"/>
      <c r="M4" s="3"/>
      <c r="N4" s="3"/>
      <c r="O4" s="3">
        <v>3.25</v>
      </c>
      <c r="P4" s="4">
        <v>17.25</v>
      </c>
    </row>
    <row r="5" spans="1:16">
      <c r="A5" s="2">
        <v>3</v>
      </c>
      <c r="B5" s="2" t="s">
        <v>83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>
        <v>1.39</v>
      </c>
      <c r="P5" s="4">
        <v>1.39</v>
      </c>
    </row>
    <row r="6" spans="1:16">
      <c r="A6" s="2">
        <v>4</v>
      </c>
      <c r="B6" s="2" t="s">
        <v>82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v>1.39</v>
      </c>
      <c r="P6" s="4">
        <v>1.39</v>
      </c>
    </row>
    <row r="7" spans="1:16">
      <c r="A7" s="3"/>
      <c r="B7" s="3" t="s">
        <v>63</v>
      </c>
      <c r="C7" s="3">
        <f t="shared" ref="C7:M7" si="0">SUBTOTAL(109,C2:C6)</f>
        <v>3.84</v>
      </c>
      <c r="D7" s="3">
        <f t="shared" si="0"/>
        <v>5.04</v>
      </c>
      <c r="E7" s="3">
        <f t="shared" si="0"/>
        <v>3.36</v>
      </c>
      <c r="F7" s="3">
        <f t="shared" si="0"/>
        <v>1.44</v>
      </c>
      <c r="G7" s="3">
        <f t="shared" si="0"/>
        <v>14.88</v>
      </c>
      <c r="H7" s="3">
        <f t="shared" si="0"/>
        <v>37.68</v>
      </c>
      <c r="I7" s="3">
        <f t="shared" si="0"/>
        <v>74</v>
      </c>
      <c r="J7" s="3">
        <f t="shared" si="0"/>
        <v>5.6</v>
      </c>
      <c r="K7" s="3">
        <f t="shared" si="0"/>
        <v>11.94</v>
      </c>
      <c r="L7" s="3">
        <f t="shared" si="0"/>
        <v>12.96</v>
      </c>
      <c r="M7" s="3">
        <f t="shared" si="0"/>
        <v>29.76</v>
      </c>
      <c r="N7" s="3">
        <f>SUBTOTAL(109,[P-24])</f>
        <v>1.1000000000000001</v>
      </c>
      <c r="O7" s="3">
        <f>SUBTOTAL(109,[P-25])</f>
        <v>6.0299999999999994</v>
      </c>
      <c r="P7" s="3">
        <f>SUBTOTAL(109,[Razem])</f>
        <v>207.62999999999997</v>
      </c>
    </row>
  </sheetData>
  <pageMargins left="0.43307086614173229" right="0" top="0.74803149606299213" bottom="0.74803149606299213" header="0.31496062992125984" footer="0.31496062992125984"/>
  <pageSetup paperSize="8" orientation="landscape" r:id="rId1"/>
  <headerFooter>
    <oddHeader>&amp;L&amp;"Czcionka tekstu podstawowego,Pogrubiony"                      Wykaz znaków poziomych do malowania w powiecie oleckim na drogach powiatowych do dnia 20.07.2015r. (na kostce kamiennej)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</dc:creator>
  <cp:lastModifiedBy>PZD</cp:lastModifiedBy>
  <cp:lastPrinted>2015-04-08T07:00:30Z</cp:lastPrinted>
  <dcterms:created xsi:type="dcterms:W3CDTF">2015-03-30T07:22:48Z</dcterms:created>
  <dcterms:modified xsi:type="dcterms:W3CDTF">2015-04-08T07:02:55Z</dcterms:modified>
</cp:coreProperties>
</file>