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320" windowHeight="819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K52" i="1"/>
  <c r="Z52"/>
  <c r="Y52"/>
  <c r="W52"/>
  <c r="U52"/>
  <c r="T52"/>
  <c r="R52"/>
  <c r="Q52"/>
  <c r="P52"/>
  <c r="O52"/>
  <c r="J52"/>
  <c r="H52"/>
  <c r="G52"/>
  <c r="F52"/>
  <c r="D52"/>
  <c r="C52"/>
  <c r="E52"/>
  <c r="I52"/>
  <c r="L52"/>
  <c r="M52"/>
  <c r="N52"/>
  <c r="S52"/>
  <c r="AA4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3"/>
  <c r="AA52" s="1"/>
</calcChain>
</file>

<file path=xl/sharedStrings.xml><?xml version="1.0" encoding="utf-8"?>
<sst xmlns="http://schemas.openxmlformats.org/spreadsheetml/2006/main" count="101" uniqueCount="78">
  <si>
    <t>L.p.</t>
  </si>
  <si>
    <t>P-1b</t>
  </si>
  <si>
    <t>P-2b</t>
  </si>
  <si>
    <t>P-4</t>
  </si>
  <si>
    <t>P-6</t>
  </si>
  <si>
    <t>P-7a</t>
  </si>
  <si>
    <t>P-7b</t>
  </si>
  <si>
    <t>P-10</t>
  </si>
  <si>
    <t>P-12</t>
  </si>
  <si>
    <t>P-14</t>
  </si>
  <si>
    <t>P-13</t>
  </si>
  <si>
    <t>P-17</t>
  </si>
  <si>
    <t>P-18</t>
  </si>
  <si>
    <t>P-19</t>
  </si>
  <si>
    <t>P-20</t>
  </si>
  <si>
    <t>P-21</t>
  </si>
  <si>
    <t>P-24</t>
  </si>
  <si>
    <t>m.Borawskie</t>
  </si>
  <si>
    <t>m. Lenarty</t>
  </si>
  <si>
    <t>m. Plewki</t>
  </si>
  <si>
    <t>m. Połom</t>
  </si>
  <si>
    <t>m. Sokółki</t>
  </si>
  <si>
    <t>m. Stożne</t>
  </si>
  <si>
    <t>m. Świętajno</t>
  </si>
  <si>
    <t>Mickiewicza</t>
  </si>
  <si>
    <t>Łąkowa</t>
  </si>
  <si>
    <t>Partyzantów</t>
  </si>
  <si>
    <t>Składowa</t>
  </si>
  <si>
    <t>Środkowa</t>
  </si>
  <si>
    <t>Szpital</t>
  </si>
  <si>
    <t>Szpital lądowisko</t>
  </si>
  <si>
    <t>Tunelowa</t>
  </si>
  <si>
    <t>11-go Listopada</t>
  </si>
  <si>
    <t>1-go Maja</t>
  </si>
  <si>
    <t>Armii Krajowej</t>
  </si>
  <si>
    <t>Broniewskiego</t>
  </si>
  <si>
    <t>Cicha</t>
  </si>
  <si>
    <t>Jeziorna</t>
  </si>
  <si>
    <t>Batorego</t>
  </si>
  <si>
    <t>Nocznickiego</t>
  </si>
  <si>
    <t>Zielona</t>
  </si>
  <si>
    <t>Kopernika</t>
  </si>
  <si>
    <t>Słowackiego</t>
  </si>
  <si>
    <t>Parkowa</t>
  </si>
  <si>
    <t>Wiśniowa</t>
  </si>
  <si>
    <t>Kolejowa</t>
  </si>
  <si>
    <t>Przytorowa</t>
  </si>
  <si>
    <t>Kościuszki</t>
  </si>
  <si>
    <t>Wąska</t>
  </si>
  <si>
    <t>m2</t>
  </si>
  <si>
    <t>Suma</t>
  </si>
  <si>
    <t>P-1e</t>
  </si>
  <si>
    <t xml:space="preserve">      H</t>
  </si>
  <si>
    <t>Al. Lipowe</t>
  </si>
  <si>
    <t>Razem</t>
  </si>
  <si>
    <t xml:space="preserve"> TAXI</t>
  </si>
  <si>
    <t>Sokola (skrzyż.)</t>
  </si>
  <si>
    <t>Letnia (skrzyż.)</t>
  </si>
  <si>
    <t>Rzeźnicka (skrzyż.)</t>
  </si>
  <si>
    <t>Kasprowicza (skrzyż.)</t>
  </si>
  <si>
    <t>Wojska Polskiego (skrzyż.)</t>
  </si>
  <si>
    <t>Gołdapska (skrzyż.)</t>
  </si>
  <si>
    <t>Ulica/ miejsc.</t>
  </si>
  <si>
    <t>P-25</t>
  </si>
  <si>
    <t>m. Kukowo</t>
  </si>
  <si>
    <t>Ełcka</t>
  </si>
  <si>
    <t>P-3a/b</t>
  </si>
  <si>
    <t>Gołdapska + W. Polskiego</t>
  </si>
  <si>
    <t>m. Kijewo</t>
  </si>
  <si>
    <t>Żeromskiego</t>
  </si>
  <si>
    <t>Stanisława Lema</t>
  </si>
  <si>
    <t>Reja</t>
  </si>
  <si>
    <t>Orzeszkowej</t>
  </si>
  <si>
    <t>Przybyszewskiego</t>
  </si>
  <si>
    <t>m. Cimoszki</t>
  </si>
  <si>
    <t>P-8a</t>
  </si>
  <si>
    <t>P-8e</t>
  </si>
  <si>
    <t>P-8f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</si>
</sst>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2" fontId="2" fillId="0" borderId="0" xfId="0" applyNumberFormat="1" applyFont="1"/>
    <xf numFmtId="2" fontId="2" fillId="0" borderId="0" xfId="0" applyNumberFormat="1" applyFont="1" applyFill="1"/>
    <xf numFmtId="0" fontId="2" fillId="0" borderId="0" xfId="0" applyFont="1" applyFill="1"/>
    <xf numFmtId="0" fontId="2" fillId="0" borderId="0" xfId="0" applyFont="1"/>
    <xf numFmtId="2" fontId="2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Border="1"/>
    <xf numFmtId="2" fontId="3" fillId="0" borderId="0" xfId="0" applyNumberFormat="1" applyFont="1" applyBorder="1"/>
    <xf numFmtId="2" fontId="3" fillId="0" borderId="0" xfId="1" applyNumberFormat="1" applyFont="1"/>
    <xf numFmtId="0" fontId="4" fillId="0" borderId="0" xfId="0" applyFont="1"/>
    <xf numFmtId="2" fontId="5" fillId="0" borderId="0" xfId="0" applyNumberFormat="1" applyFont="1"/>
    <xf numFmtId="0" fontId="5" fillId="0" borderId="0" xfId="0" applyNumberFormat="1" applyFont="1"/>
    <xf numFmtId="2" fontId="5" fillId="0" borderId="0" xfId="0" applyNumberFormat="1" applyFont="1" applyFill="1"/>
    <xf numFmtId="0" fontId="5" fillId="0" borderId="0" xfId="0" applyNumberFormat="1" applyFont="1" applyFill="1"/>
  </cellXfs>
  <cellStyles count="2">
    <cellStyle name="Dziesiętny" xfId="1" builtinId="3"/>
    <cellStyle name="Normalny" xfId="0" builtinId="0"/>
  </cellStyles>
  <dxfs count="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a3" displayName="Tabela3" ref="A1:AA52" totalsRowCount="1" headerRowDxfId="56" dataDxfId="55" totalsRowDxfId="54" headerRowCellStyle="Normalny" dataCellStyle="Normalny" totalsRowCellStyle="Normalny">
  <autoFilter ref="A1:AA51">
    <filterColumn colId="10"/>
  </autoFilter>
  <tableColumns count="27">
    <tableColumn id="1" name="L.p." totalsRowLabel="Suma" dataDxfId="53" totalsRowDxfId="26" dataCellStyle="Normalny"/>
    <tableColumn id="2" name="Ulica/ miejsc." dataDxfId="52" totalsRowDxfId="25" dataCellStyle="Normalny"/>
    <tableColumn id="3" name="P-1b" totalsRowFunction="sum" dataDxfId="51" totalsRowDxfId="24" dataCellStyle="Normalny"/>
    <tableColumn id="23" name="P-1e" totalsRowFunction="sum" dataDxfId="50" totalsRowDxfId="23" dataCellStyle="Normalny"/>
    <tableColumn id="4" name="P-2b" totalsRowFunction="sum" dataDxfId="49" totalsRowDxfId="22" dataCellStyle="Normalny"/>
    <tableColumn id="5" name="P-3a/b" totalsRowFunction="sum" dataDxfId="48" totalsRowDxfId="21" dataCellStyle="Normalny"/>
    <tableColumn id="6" name="P-4" totalsRowFunction="sum" dataDxfId="47" totalsRowDxfId="20" dataCellStyle="Normalny"/>
    <tableColumn id="7" name="P-6" totalsRowFunction="sum" dataDxfId="46" totalsRowDxfId="19" dataCellStyle="Normalny"/>
    <tableColumn id="8" name="P-7a" totalsRowFunction="sum" dataDxfId="45" totalsRowDxfId="18" dataCellStyle="Normalny"/>
    <tableColumn id="9" name="P-7b" totalsRowFunction="sum" dataDxfId="44" totalsRowDxfId="17" dataCellStyle="Normalny"/>
    <tableColumn id="27" name="P-8a" totalsRowFunction="sum" dataDxfId="27" totalsRowDxfId="16"/>
    <tableColumn id="10" name="P-8e" totalsRowFunction="sum" dataDxfId="43" totalsRowDxfId="15" dataCellStyle="Normalny"/>
    <tableColumn id="11" name="P-8f" totalsRowFunction="sum" dataDxfId="42" totalsRowDxfId="14" dataCellStyle="Normalny"/>
    <tableColumn id="12" name=" TAXI" totalsRowFunction="sum" dataDxfId="41" totalsRowDxfId="13" dataCellStyle="Normalny"/>
    <tableColumn id="13" name="P-10" totalsRowFunction="sum" dataDxfId="40" totalsRowDxfId="12" dataCellStyle="Normalny"/>
    <tableColumn id="14" name="P-12" totalsRowFunction="sum" dataDxfId="39" totalsRowDxfId="11" dataCellStyle="Normalny"/>
    <tableColumn id="15" name="P-13" totalsRowFunction="sum" dataDxfId="38" totalsRowDxfId="10" dataCellStyle="Normalny"/>
    <tableColumn id="16" name="P-14" totalsRowFunction="sum" dataDxfId="37" totalsRowDxfId="9" dataCellStyle="Normalny"/>
    <tableColumn id="17" name="P-17" totalsRowFunction="sum" dataDxfId="36" totalsRowDxfId="8" dataCellStyle="Normalny"/>
    <tableColumn id="18" name="P-18" totalsRowFunction="sum" dataDxfId="35" totalsRowDxfId="7" dataCellStyle="Normalny"/>
    <tableColumn id="19" name="P-19" totalsRowFunction="sum" dataDxfId="34" totalsRowDxfId="6" dataCellStyle="Normalny"/>
    <tableColumn id="20" name="P-20" dataDxfId="33" totalsRowDxfId="5" dataCellStyle="Normalny"/>
    <tableColumn id="21" name="P-21" totalsRowFunction="sum" dataDxfId="32" totalsRowDxfId="4" dataCellStyle="Normalny"/>
    <tableColumn id="22" name="P-24" dataDxfId="31" totalsRowDxfId="3" dataCellStyle="Normalny"/>
    <tableColumn id="25" name="P-25" totalsRowFunction="sum" dataDxfId="30" totalsRowDxfId="2"/>
    <tableColumn id="26" name="      H" totalsRowFunction="sum" dataDxfId="29" totalsRowDxfId="1" dataCellStyle="Normalny"/>
    <tableColumn id="24" name="Razem" totalsRowFunction="sum" dataDxfId="28" totalsRowDxfId="0" dataCellStyle="Normalny">
      <calculatedColumnFormula>SUBTOTAL(109,AA1)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</sheetPr>
  <dimension ref="A1:AA56"/>
  <sheetViews>
    <sheetView tabSelected="1" topLeftCell="E19" zoomScalePageLayoutView="85" workbookViewId="0">
      <selection activeCell="R62" sqref="R62"/>
    </sheetView>
  </sheetViews>
  <sheetFormatPr defaultRowHeight="14.25"/>
  <cols>
    <col min="1" max="1" width="3.5" customWidth="1"/>
    <col min="2" max="2" width="19.875" customWidth="1"/>
    <col min="3" max="9" width="6.625" customWidth="1"/>
    <col min="10" max="10" width="6.5" customWidth="1"/>
    <col min="11" max="11" width="6.25" customWidth="1"/>
    <col min="12" max="12" width="6.875" customWidth="1"/>
    <col min="13" max="13" width="6.625" customWidth="1"/>
    <col min="14" max="14" width="6.75" customWidth="1"/>
    <col min="15" max="24" width="6.625" customWidth="1"/>
    <col min="25" max="25" width="5" customWidth="1"/>
    <col min="26" max="26" width="7.125" customWidth="1"/>
  </cols>
  <sheetData>
    <row r="1" spans="1:27">
      <c r="A1" s="5" t="s">
        <v>0</v>
      </c>
      <c r="B1" s="5" t="s">
        <v>62</v>
      </c>
      <c r="C1" s="5" t="s">
        <v>1</v>
      </c>
      <c r="D1" s="5" t="s">
        <v>51</v>
      </c>
      <c r="E1" s="5" t="s">
        <v>2</v>
      </c>
      <c r="F1" s="5" t="s">
        <v>66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75</v>
      </c>
      <c r="L1" s="5" t="s">
        <v>76</v>
      </c>
      <c r="M1" s="5" t="s">
        <v>77</v>
      </c>
      <c r="N1" s="5" t="s">
        <v>55</v>
      </c>
      <c r="O1" s="5" t="s">
        <v>7</v>
      </c>
      <c r="P1" s="5" t="s">
        <v>8</v>
      </c>
      <c r="Q1" s="5" t="s">
        <v>10</v>
      </c>
      <c r="R1" s="5" t="s">
        <v>9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63</v>
      </c>
      <c r="Z1" s="4" t="s">
        <v>52</v>
      </c>
      <c r="AA1" s="4" t="s">
        <v>54</v>
      </c>
    </row>
    <row r="2" spans="1:27">
      <c r="A2" s="12"/>
      <c r="B2" s="12"/>
      <c r="C2" s="12" t="s">
        <v>49</v>
      </c>
      <c r="D2" s="12" t="s">
        <v>49</v>
      </c>
      <c r="E2" s="12" t="s">
        <v>49</v>
      </c>
      <c r="F2" s="12" t="s">
        <v>49</v>
      </c>
      <c r="G2" s="12" t="s">
        <v>49</v>
      </c>
      <c r="H2" s="12" t="s">
        <v>49</v>
      </c>
      <c r="I2" s="12" t="s">
        <v>49</v>
      </c>
      <c r="J2" s="12" t="s">
        <v>49</v>
      </c>
      <c r="K2" s="12"/>
      <c r="L2" s="12" t="s">
        <v>49</v>
      </c>
      <c r="M2" s="12" t="s">
        <v>49</v>
      </c>
      <c r="N2" s="12" t="s">
        <v>49</v>
      </c>
      <c r="O2" s="12" t="s">
        <v>49</v>
      </c>
      <c r="P2" s="12" t="s">
        <v>49</v>
      </c>
      <c r="Q2" s="12" t="s">
        <v>49</v>
      </c>
      <c r="R2" s="12" t="s">
        <v>49</v>
      </c>
      <c r="S2" s="12" t="s">
        <v>49</v>
      </c>
      <c r="T2" s="12" t="s">
        <v>49</v>
      </c>
      <c r="U2" s="12" t="s">
        <v>49</v>
      </c>
      <c r="V2" s="12" t="s">
        <v>49</v>
      </c>
      <c r="W2" s="12" t="s">
        <v>49</v>
      </c>
      <c r="X2" s="12" t="s">
        <v>49</v>
      </c>
      <c r="Y2" s="12" t="s">
        <v>49</v>
      </c>
      <c r="Z2" s="12" t="s">
        <v>49</v>
      </c>
      <c r="AA2" s="12" t="s">
        <v>49</v>
      </c>
    </row>
    <row r="3" spans="1:27">
      <c r="A3" s="13"/>
      <c r="B3" s="12" t="s">
        <v>17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>
        <v>22</v>
      </c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>
        <f>SUM(C3:Z3)</f>
        <v>22</v>
      </c>
    </row>
    <row r="4" spans="1:27" s="11" customFormat="1">
      <c r="A4" s="14"/>
      <c r="B4" s="14" t="s">
        <v>68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>
        <v>3.72</v>
      </c>
      <c r="Q4" s="14"/>
      <c r="R4" s="14"/>
      <c r="S4" s="14"/>
      <c r="T4" s="14"/>
      <c r="U4" s="14"/>
      <c r="V4" s="14"/>
      <c r="W4" s="14"/>
      <c r="X4" s="14"/>
      <c r="Y4" s="12"/>
      <c r="Z4" s="14"/>
      <c r="AA4" s="12">
        <f>SUM(C4:Z4)</f>
        <v>3.72</v>
      </c>
    </row>
    <row r="5" spans="1:27">
      <c r="A5" s="13"/>
      <c r="B5" s="12" t="s">
        <v>74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>
        <v>8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>
        <f>SUM(C5:Z5)</f>
        <v>8</v>
      </c>
    </row>
    <row r="6" spans="1:27">
      <c r="A6" s="13"/>
      <c r="B6" s="12" t="s">
        <v>18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>
        <v>10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>
        <f>SUM(C6:Z6)</f>
        <v>10</v>
      </c>
    </row>
    <row r="7" spans="1:27">
      <c r="A7" s="13"/>
      <c r="B7" s="12" t="s">
        <v>19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>
        <v>10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>
        <f>SUM(C7:Z7)</f>
        <v>10</v>
      </c>
    </row>
    <row r="8" spans="1:27">
      <c r="A8" s="13"/>
      <c r="B8" s="12" t="s">
        <v>20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>
        <v>24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>
        <f>SUM(C8:Z8)</f>
        <v>24</v>
      </c>
    </row>
    <row r="9" spans="1:27">
      <c r="A9" s="13"/>
      <c r="B9" s="12" t="s">
        <v>21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>
        <v>24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>
        <f>SUM(C9:Z9)</f>
        <v>24</v>
      </c>
    </row>
    <row r="10" spans="1:27">
      <c r="A10" s="13"/>
      <c r="B10" s="12" t="s">
        <v>22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>
        <v>12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>
        <f>SUM(C10:Z10)</f>
        <v>12</v>
      </c>
    </row>
    <row r="11" spans="1:27">
      <c r="A11" s="13"/>
      <c r="B11" s="12" t="s">
        <v>23</v>
      </c>
      <c r="C11" s="12"/>
      <c r="D11" s="12"/>
      <c r="E11" s="12"/>
      <c r="F11" s="12"/>
      <c r="G11" s="12">
        <v>21.6</v>
      </c>
      <c r="H11" s="12">
        <v>7.2</v>
      </c>
      <c r="I11" s="12"/>
      <c r="J11" s="12"/>
      <c r="K11" s="12"/>
      <c r="L11" s="12"/>
      <c r="M11" s="12"/>
      <c r="N11" s="12"/>
      <c r="O11" s="12">
        <v>40</v>
      </c>
      <c r="P11" s="12"/>
      <c r="Q11" s="12">
        <v>3.15</v>
      </c>
      <c r="R11" s="12"/>
      <c r="S11" s="12"/>
      <c r="T11" s="12"/>
      <c r="U11" s="12"/>
      <c r="V11" s="12"/>
      <c r="W11" s="12"/>
      <c r="X11" s="12"/>
      <c r="Y11" s="12"/>
      <c r="Z11" s="12"/>
      <c r="AA11" s="12">
        <f>SUM(C11:Z11)</f>
        <v>71.95</v>
      </c>
    </row>
    <row r="12" spans="1:27">
      <c r="A12" s="15"/>
      <c r="B12" s="14" t="s">
        <v>64</v>
      </c>
      <c r="C12" s="14"/>
      <c r="D12" s="14"/>
      <c r="E12" s="14"/>
      <c r="F12" s="14"/>
      <c r="G12" s="14">
        <v>7.2</v>
      </c>
      <c r="H12" s="14"/>
      <c r="I12" s="14"/>
      <c r="J12" s="14"/>
      <c r="K12" s="14"/>
      <c r="L12" s="14"/>
      <c r="M12" s="14"/>
      <c r="N12" s="14"/>
      <c r="O12" s="14">
        <v>20</v>
      </c>
      <c r="P12" s="14">
        <v>2.5</v>
      </c>
      <c r="Q12" s="14">
        <v>2.1</v>
      </c>
      <c r="R12" s="14"/>
      <c r="S12" s="14"/>
      <c r="T12" s="14"/>
      <c r="U12" s="14"/>
      <c r="V12" s="14"/>
      <c r="W12" s="14"/>
      <c r="X12" s="14"/>
      <c r="Y12" s="12">
        <v>2.3199999999999998</v>
      </c>
      <c r="Z12" s="14"/>
      <c r="AA12" s="12">
        <f>SUM(C12:Z12)</f>
        <v>34.119999999999997</v>
      </c>
    </row>
    <row r="13" spans="1:27">
      <c r="A13" s="13"/>
      <c r="B13" s="12" t="s">
        <v>24</v>
      </c>
      <c r="C13" s="12"/>
      <c r="D13" s="12">
        <v>8.16</v>
      </c>
      <c r="E13" s="12"/>
      <c r="F13" s="12"/>
      <c r="G13" s="12">
        <v>9.77</v>
      </c>
      <c r="H13" s="12"/>
      <c r="I13" s="12"/>
      <c r="J13" s="12">
        <v>9.6</v>
      </c>
      <c r="K13" s="12"/>
      <c r="L13" s="12"/>
      <c r="M13" s="12"/>
      <c r="N13" s="12"/>
      <c r="O13" s="12">
        <v>31</v>
      </c>
      <c r="P13" s="12">
        <v>5</v>
      </c>
      <c r="Q13" s="12"/>
      <c r="R13" s="12"/>
      <c r="S13" s="12"/>
      <c r="T13" s="12">
        <v>7.46</v>
      </c>
      <c r="U13" s="12"/>
      <c r="V13" s="12"/>
      <c r="W13" s="12">
        <v>11.52</v>
      </c>
      <c r="X13" s="12"/>
      <c r="Y13" s="12"/>
      <c r="Z13" s="12"/>
      <c r="AA13" s="12">
        <f>SUM(C13:Z13)</f>
        <v>82.509999999999991</v>
      </c>
    </row>
    <row r="14" spans="1:27">
      <c r="A14" s="13"/>
      <c r="B14" s="12" t="s">
        <v>25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>
        <v>26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>
        <f>SUM(C14:Z14)</f>
        <v>26</v>
      </c>
    </row>
    <row r="15" spans="1:27">
      <c r="A15" s="13"/>
      <c r="B15" s="12" t="s">
        <v>26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>
        <v>40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>
        <f>SUM(C15:Z15)</f>
        <v>40</v>
      </c>
    </row>
    <row r="16" spans="1:27">
      <c r="A16" s="13"/>
      <c r="B16" s="12" t="s">
        <v>27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>
        <f>SUM(C16:Z16)</f>
        <v>0</v>
      </c>
    </row>
    <row r="17" spans="1:27">
      <c r="A17" s="13"/>
      <c r="B17" s="12" t="s">
        <v>28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>
        <v>26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>
        <f>SUM(C17:Z17)</f>
        <v>26</v>
      </c>
    </row>
    <row r="18" spans="1:27">
      <c r="A18" s="13"/>
      <c r="B18" s="12" t="s">
        <v>29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>
        <v>16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>
        <f>SUM(C18:Z18)</f>
        <v>16</v>
      </c>
    </row>
    <row r="19" spans="1:27">
      <c r="A19" s="13"/>
      <c r="B19" s="12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>
        <v>45.9</v>
      </c>
      <c r="AA19" s="12">
        <f>SUM(C19:Z19)</f>
        <v>45.9</v>
      </c>
    </row>
    <row r="20" spans="1:27">
      <c r="A20" s="13"/>
      <c r="B20" s="12" t="s">
        <v>31</v>
      </c>
      <c r="C20" s="12"/>
      <c r="D20" s="12"/>
      <c r="E20" s="12"/>
      <c r="F20" s="12"/>
      <c r="G20" s="12">
        <v>2.4</v>
      </c>
      <c r="H20" s="12"/>
      <c r="I20" s="12"/>
      <c r="J20" s="12"/>
      <c r="K20" s="12"/>
      <c r="L20" s="12"/>
      <c r="M20" s="12"/>
      <c r="N20" s="12"/>
      <c r="O20" s="12">
        <v>43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>
        <f>SUM(C20:Z20)</f>
        <v>45.4</v>
      </c>
    </row>
    <row r="21" spans="1:27">
      <c r="A21" s="13"/>
      <c r="B21" s="12" t="s">
        <v>32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>
        <v>64</v>
      </c>
      <c r="P21" s="12"/>
      <c r="Q21" s="12"/>
      <c r="R21" s="12"/>
      <c r="S21" s="12"/>
      <c r="T21" s="12">
        <v>7.46</v>
      </c>
      <c r="U21" s="12"/>
      <c r="V21" s="12"/>
      <c r="W21" s="12"/>
      <c r="X21" s="12"/>
      <c r="Y21" s="12"/>
      <c r="Z21" s="12"/>
      <c r="AA21" s="12">
        <f>SUM(C21:Z21)</f>
        <v>71.459999999999994</v>
      </c>
    </row>
    <row r="22" spans="1:27">
      <c r="A22" s="13"/>
      <c r="B22" s="12" t="s">
        <v>56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>
        <v>10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>
        <f>SUM(C22:Z22)</f>
        <v>10</v>
      </c>
    </row>
    <row r="23" spans="1:27">
      <c r="A23" s="13"/>
      <c r="B23" s="12" t="s">
        <v>33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>
        <v>25</v>
      </c>
      <c r="P23" s="12"/>
      <c r="Q23" s="12"/>
      <c r="R23" s="12"/>
      <c r="S23" s="12"/>
      <c r="T23" s="12">
        <v>3.6</v>
      </c>
      <c r="U23" s="12"/>
      <c r="V23" s="12"/>
      <c r="W23" s="12"/>
      <c r="X23" s="12"/>
      <c r="Y23" s="12"/>
      <c r="Z23" s="12"/>
      <c r="AA23" s="12">
        <f>SUM(C23:Z23)</f>
        <v>28.6</v>
      </c>
    </row>
    <row r="24" spans="1:27">
      <c r="A24" s="13"/>
      <c r="B24" s="12" t="s">
        <v>53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>
        <v>54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>
        <f>SUM(C24:Z24)</f>
        <v>54</v>
      </c>
    </row>
    <row r="25" spans="1:27">
      <c r="A25" s="13"/>
      <c r="B25" s="12" t="s">
        <v>34</v>
      </c>
      <c r="C25" s="12"/>
      <c r="D25" s="12">
        <v>5.76</v>
      </c>
      <c r="E25" s="12"/>
      <c r="F25" s="12"/>
      <c r="G25" s="12">
        <v>19.2</v>
      </c>
      <c r="H25" s="12"/>
      <c r="I25" s="12"/>
      <c r="J25" s="12"/>
      <c r="K25" s="12"/>
      <c r="L25" s="12"/>
      <c r="M25" s="12"/>
      <c r="N25" s="12"/>
      <c r="O25" s="12">
        <v>118.5</v>
      </c>
      <c r="P25" s="12"/>
      <c r="Q25" s="12">
        <v>3.5</v>
      </c>
      <c r="R25" s="12">
        <v>9.3800000000000008</v>
      </c>
      <c r="S25" s="12"/>
      <c r="T25" s="12"/>
      <c r="U25" s="12"/>
      <c r="V25" s="12"/>
      <c r="W25" s="12"/>
      <c r="X25" s="12"/>
      <c r="Y25" s="12"/>
      <c r="Z25" s="12"/>
      <c r="AA25" s="12">
        <f>SUM(C25:Z25)</f>
        <v>156.34</v>
      </c>
    </row>
    <row r="26" spans="1:27">
      <c r="A26" s="13"/>
      <c r="B26" s="12" t="s">
        <v>35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>
        <v>12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>
        <f>SUM(C26:Z26)</f>
        <v>12</v>
      </c>
    </row>
    <row r="27" spans="1:27">
      <c r="A27" s="13"/>
      <c r="B27" s="12" t="s">
        <v>36</v>
      </c>
      <c r="C27" s="12"/>
      <c r="D27" s="12"/>
      <c r="E27" s="12"/>
      <c r="F27" s="12"/>
      <c r="G27" s="12">
        <v>4.32</v>
      </c>
      <c r="H27" s="12"/>
      <c r="I27" s="12"/>
      <c r="J27" s="12"/>
      <c r="K27" s="12"/>
      <c r="L27" s="12"/>
      <c r="M27" s="12"/>
      <c r="N27" s="12"/>
      <c r="O27" s="12">
        <v>14</v>
      </c>
      <c r="P27" s="12">
        <v>4</v>
      </c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>
        <f>SUM(C27:Z27)</f>
        <v>22.32</v>
      </c>
    </row>
    <row r="28" spans="1:27">
      <c r="A28" s="13"/>
      <c r="B28" s="12" t="s">
        <v>37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>
        <v>12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>
        <f>SUM(C28:Z28)</f>
        <v>12</v>
      </c>
    </row>
    <row r="29" spans="1:27">
      <c r="A29" s="13"/>
      <c r="B29" s="12" t="s">
        <v>38</v>
      </c>
      <c r="C29" s="12"/>
      <c r="D29" s="12"/>
      <c r="E29" s="12"/>
      <c r="F29" s="12"/>
      <c r="G29" s="12">
        <v>0.96</v>
      </c>
      <c r="H29" s="12"/>
      <c r="I29" s="12"/>
      <c r="J29" s="12"/>
      <c r="K29" s="12"/>
      <c r="L29" s="12"/>
      <c r="M29" s="12"/>
      <c r="N29" s="12"/>
      <c r="O29" s="12">
        <v>12</v>
      </c>
      <c r="P29" s="12"/>
      <c r="Q29" s="12">
        <v>1.75</v>
      </c>
      <c r="R29" s="12"/>
      <c r="S29" s="12"/>
      <c r="T29" s="12"/>
      <c r="U29" s="12"/>
      <c r="V29" s="12"/>
      <c r="W29" s="12"/>
      <c r="X29" s="12"/>
      <c r="Y29" s="12"/>
      <c r="Z29" s="12"/>
      <c r="AA29" s="12">
        <f>SUM(C29:Z29)</f>
        <v>14.71</v>
      </c>
    </row>
    <row r="30" spans="1:27" s="11" customFormat="1">
      <c r="A30" s="14"/>
      <c r="B30" s="14" t="s">
        <v>69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>
        <v>100</v>
      </c>
      <c r="P30" s="14"/>
      <c r="Q30" s="14"/>
      <c r="R30" s="14"/>
      <c r="S30" s="14"/>
      <c r="T30" s="14"/>
      <c r="U30" s="14"/>
      <c r="V30" s="14"/>
      <c r="W30" s="14"/>
      <c r="X30" s="14"/>
      <c r="Y30" s="12"/>
      <c r="Z30" s="14"/>
      <c r="AA30" s="12">
        <f>SUM(C30:Z30)</f>
        <v>100</v>
      </c>
    </row>
    <row r="31" spans="1:27" s="11" customFormat="1">
      <c r="A31" s="14"/>
      <c r="B31" s="14" t="s">
        <v>70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>
        <v>16</v>
      </c>
      <c r="P31" s="14"/>
      <c r="Q31" s="14"/>
      <c r="R31" s="14"/>
      <c r="S31" s="14"/>
      <c r="T31" s="14"/>
      <c r="U31" s="14"/>
      <c r="V31" s="14"/>
      <c r="W31" s="14"/>
      <c r="X31" s="14"/>
      <c r="Y31" s="12"/>
      <c r="Z31" s="14"/>
      <c r="AA31" s="12">
        <f>SUM(C31:Z31)</f>
        <v>16</v>
      </c>
    </row>
    <row r="32" spans="1:27" s="11" customFormat="1">
      <c r="A32" s="14"/>
      <c r="B32" s="14" t="s">
        <v>71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>
        <v>14</v>
      </c>
      <c r="P32" s="14"/>
      <c r="Q32" s="14"/>
      <c r="R32" s="14"/>
      <c r="S32" s="14"/>
      <c r="T32" s="14"/>
      <c r="U32" s="14"/>
      <c r="V32" s="14"/>
      <c r="W32" s="14"/>
      <c r="X32" s="14"/>
      <c r="Y32" s="12"/>
      <c r="Z32" s="14"/>
      <c r="AA32" s="12">
        <f>SUM(C32:Z32)</f>
        <v>14</v>
      </c>
    </row>
    <row r="33" spans="1:27" s="11" customFormat="1">
      <c r="A33" s="14"/>
      <c r="B33" s="14" t="s">
        <v>72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>
        <v>14</v>
      </c>
      <c r="P33" s="14"/>
      <c r="Q33" s="14"/>
      <c r="R33" s="14"/>
      <c r="S33" s="14"/>
      <c r="T33" s="14"/>
      <c r="U33" s="14"/>
      <c r="V33" s="14"/>
      <c r="W33" s="14"/>
      <c r="X33" s="14"/>
      <c r="Y33" s="12"/>
      <c r="Z33" s="14"/>
      <c r="AA33" s="12">
        <f>SUM(C33:Z33)</f>
        <v>14</v>
      </c>
    </row>
    <row r="34" spans="1:27" s="11" customFormat="1">
      <c r="A34" s="14"/>
      <c r="B34" s="14" t="s">
        <v>73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>
        <v>12</v>
      </c>
      <c r="P34" s="14"/>
      <c r="Q34" s="14"/>
      <c r="R34" s="14"/>
      <c r="S34" s="14"/>
      <c r="T34" s="14"/>
      <c r="U34" s="14"/>
      <c r="V34" s="14"/>
      <c r="W34" s="14"/>
      <c r="X34" s="14"/>
      <c r="Y34" s="12"/>
      <c r="Z34" s="14"/>
      <c r="AA34" s="12">
        <f>SUM(C34:Z34)</f>
        <v>12</v>
      </c>
    </row>
    <row r="35" spans="1:27">
      <c r="A35" s="13"/>
      <c r="B35" s="12" t="s">
        <v>39</v>
      </c>
      <c r="C35" s="12"/>
      <c r="D35" s="12"/>
      <c r="E35" s="12"/>
      <c r="F35" s="12"/>
      <c r="G35" s="12">
        <v>6.48</v>
      </c>
      <c r="H35" s="12">
        <v>1.44</v>
      </c>
      <c r="I35" s="12"/>
      <c r="J35" s="12">
        <v>8.16</v>
      </c>
      <c r="K35" s="12"/>
      <c r="L35" s="12"/>
      <c r="M35" s="12"/>
      <c r="N35" s="12"/>
      <c r="O35" s="12">
        <v>42</v>
      </c>
      <c r="P35" s="12"/>
      <c r="Q35" s="12">
        <v>4.2</v>
      </c>
      <c r="R35" s="12"/>
      <c r="S35" s="12"/>
      <c r="T35" s="12"/>
      <c r="U35" s="12"/>
      <c r="V35" s="12"/>
      <c r="W35" s="12">
        <v>22.32</v>
      </c>
      <c r="X35" s="12"/>
      <c r="Y35" s="12"/>
      <c r="Z35" s="12"/>
      <c r="AA35" s="12">
        <f>SUM(C35:Z35)</f>
        <v>84.6</v>
      </c>
    </row>
    <row r="36" spans="1:27">
      <c r="A36" s="13"/>
      <c r="B36" s="12" t="s">
        <v>40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>
        <v>32</v>
      </c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>
        <f>SUM(C36:Z36)</f>
        <v>32</v>
      </c>
    </row>
    <row r="37" spans="1:27">
      <c r="A37" s="13"/>
      <c r="B37" s="12" t="s">
        <v>41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>
        <v>43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>
        <f>SUM(C37:Z37)</f>
        <v>43</v>
      </c>
    </row>
    <row r="38" spans="1:27" ht="13.15" customHeight="1">
      <c r="A38" s="13"/>
      <c r="B38" s="12" t="s">
        <v>42</v>
      </c>
      <c r="C38" s="12"/>
      <c r="D38" s="12"/>
      <c r="E38" s="12"/>
      <c r="F38" s="12"/>
      <c r="G38" s="12">
        <v>1.2</v>
      </c>
      <c r="H38" s="12"/>
      <c r="I38" s="12"/>
      <c r="J38" s="12"/>
      <c r="K38" s="12"/>
      <c r="L38" s="12"/>
      <c r="M38" s="12"/>
      <c r="N38" s="12"/>
      <c r="O38" s="12">
        <v>35</v>
      </c>
      <c r="P38" s="12"/>
      <c r="Q38" s="12">
        <v>1.93</v>
      </c>
      <c r="R38" s="12">
        <v>0.75</v>
      </c>
      <c r="S38" s="12"/>
      <c r="T38" s="12"/>
      <c r="U38" s="12"/>
      <c r="V38" s="12"/>
      <c r="W38" s="12"/>
      <c r="X38" s="12"/>
      <c r="Y38" s="12"/>
      <c r="Z38" s="12"/>
      <c r="AA38" s="12">
        <f>SUM(C38:Z38)</f>
        <v>38.880000000000003</v>
      </c>
    </row>
    <row r="39" spans="1:27">
      <c r="A39" s="13"/>
      <c r="B39" s="12" t="s">
        <v>43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>
        <v>11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>
        <f>SUM(C39:Z39)</f>
        <v>11</v>
      </c>
    </row>
    <row r="40" spans="1:27">
      <c r="A40" s="13"/>
      <c r="B40" s="12" t="s">
        <v>57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>
        <v>14</v>
      </c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>
        <f>SUM(C40:Z40)</f>
        <v>14</v>
      </c>
    </row>
    <row r="41" spans="1:27">
      <c r="A41" s="13"/>
      <c r="B41" s="12" t="s">
        <v>58</v>
      </c>
      <c r="C41" s="12"/>
      <c r="D41" s="12"/>
      <c r="E41" s="12"/>
      <c r="F41" s="12"/>
      <c r="G41" s="12">
        <v>1.2</v>
      </c>
      <c r="H41" s="12"/>
      <c r="I41" s="12"/>
      <c r="J41" s="12"/>
      <c r="K41" s="12"/>
      <c r="L41" s="12"/>
      <c r="M41" s="12"/>
      <c r="N41" s="12"/>
      <c r="O41" s="12">
        <v>14</v>
      </c>
      <c r="P41" s="12"/>
      <c r="Q41" s="12">
        <v>1.93</v>
      </c>
      <c r="R41" s="12">
        <v>1.1299999999999999</v>
      </c>
      <c r="S41" s="12"/>
      <c r="T41" s="12"/>
      <c r="U41" s="12"/>
      <c r="V41" s="12"/>
      <c r="W41" s="12"/>
      <c r="X41" s="12"/>
      <c r="Y41" s="12"/>
      <c r="Z41" s="12"/>
      <c r="AA41" s="12">
        <f>SUM(C41:Z41)</f>
        <v>18.259999999999998</v>
      </c>
    </row>
    <row r="42" spans="1:27">
      <c r="A42" s="13"/>
      <c r="B42" s="12" t="s">
        <v>59</v>
      </c>
      <c r="C42" s="12"/>
      <c r="D42" s="12"/>
      <c r="E42" s="12"/>
      <c r="F42" s="12"/>
      <c r="G42" s="12">
        <v>1.92</v>
      </c>
      <c r="H42" s="12"/>
      <c r="I42" s="12"/>
      <c r="J42" s="12"/>
      <c r="K42" s="12"/>
      <c r="L42" s="12"/>
      <c r="M42" s="12"/>
      <c r="N42" s="12"/>
      <c r="O42" s="12">
        <v>12</v>
      </c>
      <c r="P42" s="12"/>
      <c r="Q42" s="12">
        <v>1.4</v>
      </c>
      <c r="R42" s="12">
        <v>1.1299999999999999</v>
      </c>
      <c r="S42" s="12"/>
      <c r="T42" s="12"/>
      <c r="U42" s="12"/>
      <c r="V42" s="12"/>
      <c r="W42" s="12"/>
      <c r="X42" s="12"/>
      <c r="Y42" s="12"/>
      <c r="Z42" s="12"/>
      <c r="AA42" s="12">
        <f>SUM(C42:Z42)</f>
        <v>16.45</v>
      </c>
    </row>
    <row r="43" spans="1:27">
      <c r="A43" s="13"/>
      <c r="B43" s="12" t="s">
        <v>44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>
        <v>13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>
        <f>SUM(C43:Z43)</f>
        <v>13</v>
      </c>
    </row>
    <row r="44" spans="1:27">
      <c r="A44" s="13"/>
      <c r="B44" s="12" t="s">
        <v>45</v>
      </c>
      <c r="C44" s="12"/>
      <c r="D44" s="12"/>
      <c r="E44" s="12"/>
      <c r="F44" s="12"/>
      <c r="G44" s="12">
        <v>14.88</v>
      </c>
      <c r="H44" s="12">
        <v>4.32</v>
      </c>
      <c r="I44" s="12"/>
      <c r="J44" s="12"/>
      <c r="K44" s="12"/>
      <c r="L44" s="12"/>
      <c r="M44" s="12"/>
      <c r="N44" s="12"/>
      <c r="O44" s="12">
        <v>88</v>
      </c>
      <c r="P44" s="12">
        <v>7.5</v>
      </c>
      <c r="Q44" s="12"/>
      <c r="R44" s="12"/>
      <c r="S44" s="12"/>
      <c r="T44" s="12">
        <v>33.07</v>
      </c>
      <c r="U44" s="12">
        <v>3.24</v>
      </c>
      <c r="V44" s="12"/>
      <c r="W44" s="12"/>
      <c r="X44" s="12"/>
      <c r="Y44" s="12"/>
      <c r="Z44" s="12"/>
      <c r="AA44" s="12">
        <f>SUM(C44:Z44)</f>
        <v>151.01000000000002</v>
      </c>
    </row>
    <row r="45" spans="1:27">
      <c r="A45" s="13"/>
      <c r="B45" s="12" t="s">
        <v>46</v>
      </c>
      <c r="C45" s="12"/>
      <c r="D45" s="12"/>
      <c r="E45" s="12"/>
      <c r="F45" s="12"/>
      <c r="G45" s="12"/>
      <c r="H45" s="12"/>
      <c r="I45" s="12">
        <v>1.2</v>
      </c>
      <c r="J45" s="12"/>
      <c r="K45" s="12"/>
      <c r="L45" s="12"/>
      <c r="M45" s="12"/>
      <c r="N45" s="12"/>
      <c r="O45" s="12">
        <v>10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>
        <f>SUM(C45:Z45)</f>
        <v>11.2</v>
      </c>
    </row>
    <row r="46" spans="1:27">
      <c r="A46" s="13"/>
      <c r="B46" s="12" t="s">
        <v>47</v>
      </c>
      <c r="C46" s="12">
        <v>2.88</v>
      </c>
      <c r="D46" s="12">
        <v>8.64</v>
      </c>
      <c r="E46" s="12"/>
      <c r="F46" s="12"/>
      <c r="G46" s="12">
        <v>62.4</v>
      </c>
      <c r="H46" s="12"/>
      <c r="I46" s="12"/>
      <c r="J46" s="12"/>
      <c r="K46" s="12"/>
      <c r="L46" s="12"/>
      <c r="M46" s="12"/>
      <c r="N46" s="12"/>
      <c r="O46" s="12">
        <v>100</v>
      </c>
      <c r="P46" s="12"/>
      <c r="Q46" s="12"/>
      <c r="R46" s="12">
        <v>12.38</v>
      </c>
      <c r="S46" s="12"/>
      <c r="T46" s="12"/>
      <c r="U46" s="12"/>
      <c r="V46" s="12"/>
      <c r="W46" s="12"/>
      <c r="X46" s="12"/>
      <c r="Y46" s="12">
        <v>3.25</v>
      </c>
      <c r="Z46" s="12"/>
      <c r="AA46" s="12">
        <f>SUM(C46:Z46)</f>
        <v>189.55</v>
      </c>
    </row>
    <row r="47" spans="1:27">
      <c r="A47" s="13"/>
      <c r="B47" s="12" t="s">
        <v>60</v>
      </c>
      <c r="C47" s="12"/>
      <c r="D47" s="12">
        <v>0.48</v>
      </c>
      <c r="E47" s="12"/>
      <c r="F47" s="12"/>
      <c r="G47" s="12">
        <v>6</v>
      </c>
      <c r="H47" s="12"/>
      <c r="I47" s="12"/>
      <c r="J47" s="12"/>
      <c r="K47" s="12"/>
      <c r="L47" s="12"/>
      <c r="M47" s="12"/>
      <c r="N47" s="12"/>
      <c r="O47" s="12">
        <v>102</v>
      </c>
      <c r="P47" s="12"/>
      <c r="Q47" s="12">
        <v>4.03</v>
      </c>
      <c r="R47" s="12">
        <v>6</v>
      </c>
      <c r="S47" s="12"/>
      <c r="T47" s="12"/>
      <c r="U47" s="12"/>
      <c r="V47" s="12"/>
      <c r="W47" s="12"/>
      <c r="X47" s="12"/>
      <c r="Y47" s="12"/>
      <c r="Z47" s="12"/>
      <c r="AA47" s="12">
        <f>SUM(C47:Z47)</f>
        <v>118.51</v>
      </c>
    </row>
    <row r="48" spans="1:27">
      <c r="A48" s="13"/>
      <c r="B48" s="12" t="s">
        <v>61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>
        <v>32</v>
      </c>
      <c r="P48" s="12"/>
      <c r="Q48" s="12"/>
      <c r="R48" s="12">
        <v>2.25</v>
      </c>
      <c r="S48" s="12"/>
      <c r="T48" s="12"/>
      <c r="U48" s="12"/>
      <c r="V48" s="12"/>
      <c r="W48" s="12"/>
      <c r="X48" s="12"/>
      <c r="Y48" s="12"/>
      <c r="Z48" s="12"/>
      <c r="AA48" s="12">
        <f>SUM(C48:Z48)</f>
        <v>34.25</v>
      </c>
    </row>
    <row r="49" spans="1:27">
      <c r="A49" s="13"/>
      <c r="B49" s="12" t="s">
        <v>48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>
        <v>18</v>
      </c>
      <c r="P49" s="12">
        <v>4</v>
      </c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>
        <f>SUM(C49:Z49)</f>
        <v>22</v>
      </c>
    </row>
    <row r="50" spans="1:27">
      <c r="A50" s="15"/>
      <c r="B50" s="14" t="s">
        <v>67</v>
      </c>
      <c r="C50" s="14"/>
      <c r="D50" s="14">
        <v>30</v>
      </c>
      <c r="E50" s="14"/>
      <c r="F50" s="14">
        <v>52.52</v>
      </c>
      <c r="G50" s="14">
        <v>218.16</v>
      </c>
      <c r="H50" s="14">
        <v>33.04</v>
      </c>
      <c r="I50" s="14"/>
      <c r="J50" s="14"/>
      <c r="K50" s="14">
        <v>6.36</v>
      </c>
      <c r="L50" s="14">
        <v>8.16</v>
      </c>
      <c r="M50" s="14">
        <v>5.44</v>
      </c>
      <c r="N50" s="14"/>
      <c r="O50" s="14">
        <v>330</v>
      </c>
      <c r="P50" s="14"/>
      <c r="Q50" s="14">
        <v>4.46</v>
      </c>
      <c r="R50" s="14">
        <v>13.5</v>
      </c>
      <c r="S50" s="14"/>
      <c r="T50" s="14"/>
      <c r="U50" s="14"/>
      <c r="V50" s="14"/>
      <c r="W50" s="14">
        <v>4</v>
      </c>
      <c r="X50" s="14"/>
      <c r="Y50" s="12"/>
      <c r="Z50" s="14"/>
      <c r="AA50" s="12">
        <f>SUM(C50:Z50)</f>
        <v>705.6400000000001</v>
      </c>
    </row>
    <row r="51" spans="1:27">
      <c r="A51" s="13"/>
      <c r="B51" s="12" t="s">
        <v>65</v>
      </c>
      <c r="C51" s="12"/>
      <c r="D51" s="12">
        <v>16.920000000000002</v>
      </c>
      <c r="E51" s="12"/>
      <c r="F51" s="12">
        <v>31.2</v>
      </c>
      <c r="G51" s="12">
        <v>156.72</v>
      </c>
      <c r="H51" s="12">
        <v>19.440000000000001</v>
      </c>
      <c r="I51" s="12"/>
      <c r="J51" s="12"/>
      <c r="K51" s="12"/>
      <c r="L51" s="12"/>
      <c r="M51" s="12"/>
      <c r="N51" s="12"/>
      <c r="O51" s="12">
        <v>95.6</v>
      </c>
      <c r="P51" s="12">
        <v>6</v>
      </c>
      <c r="Q51" s="12">
        <v>1.837</v>
      </c>
      <c r="R51" s="12">
        <v>1.125</v>
      </c>
      <c r="S51" s="12"/>
      <c r="T51" s="12"/>
      <c r="U51" s="12"/>
      <c r="V51" s="12"/>
      <c r="W51" s="12"/>
      <c r="X51" s="12"/>
      <c r="Y51" s="12"/>
      <c r="Z51" s="12"/>
      <c r="AA51" s="12">
        <f>SUM(C51:Z51)</f>
        <v>328.84199999999998</v>
      </c>
    </row>
    <row r="52" spans="1:27">
      <c r="A52" s="5" t="s">
        <v>50</v>
      </c>
      <c r="B52" s="5"/>
      <c r="C52" s="2">
        <f>SUBTOTAL(109,[P-1b])</f>
        <v>2.88</v>
      </c>
      <c r="D52" s="2">
        <f>SUBTOTAL(109,[P-1e])</f>
        <v>69.960000000000008</v>
      </c>
      <c r="E52" s="6">
        <f>SUBTOTAL(109,[P-2b])</f>
        <v>0</v>
      </c>
      <c r="F52" s="2">
        <f>SUBTOTAL(109,[P-3a/b])</f>
        <v>83.72</v>
      </c>
      <c r="G52" s="2">
        <f>SUBTOTAL(109,[P-4])</f>
        <v>534.41</v>
      </c>
      <c r="H52" s="2">
        <f>SUBTOTAL(109,[P-6])</f>
        <v>65.44</v>
      </c>
      <c r="I52" s="2">
        <f>SUBTOTAL(109,[P-7a])</f>
        <v>1.2</v>
      </c>
      <c r="J52" s="2">
        <f>SUBTOTAL(109,[P-7b])</f>
        <v>17.759999999999998</v>
      </c>
      <c r="K52" s="2">
        <f>SUBTOTAL(109,[P-8a])</f>
        <v>6.36</v>
      </c>
      <c r="L52" s="2">
        <f>SUBTOTAL(109,[P-8e])</f>
        <v>8.16</v>
      </c>
      <c r="M52" s="2">
        <f>SUBTOTAL(109,[P-8f])</f>
        <v>5.44</v>
      </c>
      <c r="N52" s="2">
        <f>SUBTOTAL(109,[[ TAXI]])</f>
        <v>0</v>
      </c>
      <c r="O52" s="2">
        <f>SUBTOTAL(109,[P-10])</f>
        <v>1821.1</v>
      </c>
      <c r="P52" s="2">
        <f>SUBTOTAL(109,[P-12])</f>
        <v>32.72</v>
      </c>
      <c r="Q52" s="2">
        <f>SUBTOTAL(109,[P-13])</f>
        <v>30.286999999999999</v>
      </c>
      <c r="R52" s="2">
        <f>SUBTOTAL(109,[P-14])</f>
        <v>47.645000000000003</v>
      </c>
      <c r="S52" s="2">
        <f>SUBTOTAL(109,[P-17])</f>
        <v>0</v>
      </c>
      <c r="T52" s="2">
        <f>SUBTOTAL(109,[P-18])</f>
        <v>51.59</v>
      </c>
      <c r="U52" s="2">
        <f>SUBTOTAL(109,[P-19])</f>
        <v>3.24</v>
      </c>
      <c r="V52" s="2"/>
      <c r="W52" s="2">
        <f>SUBTOTAL(109,[P-21])</f>
        <v>37.840000000000003</v>
      </c>
      <c r="X52" s="2"/>
      <c r="Y52" s="2">
        <f>SUBTOTAL(109,[P-25])</f>
        <v>5.57</v>
      </c>
      <c r="Z52" s="3">
        <f>SUBTOTAL(109,[[      H]])</f>
        <v>45.9</v>
      </c>
      <c r="AA52" s="3">
        <f>SUBTOTAL(109,[Razem])</f>
        <v>2871.2220000000002</v>
      </c>
    </row>
    <row r="53" spans="1:27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7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7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7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</sheetData>
  <pageMargins left="0.43307086614173229" right="0" top="0.41666666666666669" bottom="0" header="8.3333333333333329E-2" footer="0.31496062992125984"/>
  <pageSetup paperSize="8" orientation="landscape" r:id="rId1"/>
  <headerFooter>
    <oddHeader>&amp;C&amp;"Czcionka tekstu podstawowego,Pogrubiony"Wykaz oznakowania poziomego do wykonania na drogach powiatowych w powiecie oleckim do dnia 30.05.2018r.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P4"/>
  <sheetViews>
    <sheetView view="pageLayout" workbookViewId="0">
      <selection activeCell="Q5" sqref="A1:Q5"/>
    </sheetView>
  </sheetViews>
  <sheetFormatPr defaultRowHeight="14.25"/>
  <cols>
    <col min="1" max="1" width="4.375" customWidth="1"/>
    <col min="2" max="2" width="12.25" customWidth="1"/>
    <col min="16" max="16" width="9.5" bestFit="1" customWidth="1"/>
  </cols>
  <sheetData>
    <row r="1" spans="1:16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0"/>
    </row>
    <row r="4" spans="1:16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</sheetData>
  <pageMargins left="0.43307086614173229" right="0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PZD</dc:creator>
  <cp:lastModifiedBy>.</cp:lastModifiedBy>
  <cp:lastPrinted>2018-03-27T06:17:37Z</cp:lastPrinted>
  <dcterms:created xsi:type="dcterms:W3CDTF">2015-03-30T07:22:48Z</dcterms:created>
  <dcterms:modified xsi:type="dcterms:W3CDTF">2018-04-05T11:18:04Z</dcterms:modified>
</cp:coreProperties>
</file>